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comments2.xml" ContentType="application/vnd.openxmlformats-officedocument.spreadsheetml.comments+xml"/>
  <Override PartName="/xl/tables/table5.xml" ContentType="application/vnd.openxmlformats-officedocument.spreadsheetml.table+xml"/>
  <Override PartName="/xl/tables/table6.xml" ContentType="application/vnd.openxmlformats-officedocument.spreadsheetml.table+xml"/>
  <Override PartName="/xl/comments3.xml" ContentType="application/vnd.openxmlformats-officedocument.spreadsheetml.comments+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comments5.xml" ContentType="application/vnd.openxmlformats-officedocument.spreadsheetml.comments+xml"/>
  <Override PartName="/xl/tables/table11.xml" ContentType="application/vnd.openxmlformats-officedocument.spreadsheetml.table+xml"/>
  <Override PartName="/xl/tables/table12.xml" ContentType="application/vnd.openxmlformats-officedocument.spreadsheetml.table+xml"/>
  <Override PartName="/xl/comments6.xml" ContentType="application/vnd.openxmlformats-officedocument.spreadsheetml.comments+xml"/>
  <Override PartName="/xl/tables/table13.xml" ContentType="application/vnd.openxmlformats-officedocument.spreadsheetml.table+xml"/>
  <Override PartName="/xl/comments7.xml" ContentType="application/vnd.openxmlformats-officedocument.spreadsheetml.comments+xml"/>
  <Override PartName="/xl/tables/table14.xml" ContentType="application/vnd.openxmlformats-officedocument.spreadsheetml.table+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C:\Users\smvelazquez\Downloads\"/>
    </mc:Choice>
  </mc:AlternateContent>
  <xr:revisionPtr revIDLastSave="0" documentId="13_ncr:1_{41A2212F-D257-47C1-A2AA-DC6AB4238F3A}" xr6:coauthVersionLast="47" xr6:coauthVersionMax="47" xr10:uidLastSave="{00000000-0000-0000-0000-000000000000}"/>
  <bookViews>
    <workbookView xWindow="-110" yWindow="-110" windowWidth="19420" windowHeight="10300" tabRatio="712" xr2:uid="{00000000-000D-0000-FFFF-FFFF00000000}"/>
  </bookViews>
  <sheets>
    <sheet name="Instrucciones" sheetId="6" r:id="rId1"/>
    <sheet name="Datos_Entidad" sheetId="7" r:id="rId2"/>
    <sheet name="Resultados_finales" sheetId="3" r:id="rId3"/>
    <sheet name="Abonos_Título_01" sheetId="1" r:id="rId4"/>
    <sheet name="Abonos_Título_02" sheetId="9" r:id="rId5"/>
    <sheet name="Abonos_Título_03" sheetId="12" r:id="rId6"/>
    <sheet name="Abonos_Título_04" sheetId="13" r:id="rId7"/>
    <sheet name="Abonos_Título_05" sheetId="14" r:id="rId8"/>
    <sheet name="Multiviaje_infantil_Título_01" sheetId="2" r:id="rId9"/>
    <sheet name="Multiviaje_infantil_Título_02" sheetId="10"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 i="3" l="1"/>
  <c r="E8" i="3"/>
  <c r="E6" i="3"/>
  <c r="E5" i="3"/>
  <c r="E4" i="3"/>
  <c r="D8" i="3"/>
  <c r="D6" i="3"/>
  <c r="D5" i="3"/>
  <c r="D4" i="3"/>
  <c r="C6" i="3"/>
  <c r="C5" i="3"/>
  <c r="C4" i="3"/>
  <c r="B8" i="3"/>
  <c r="B6" i="3"/>
  <c r="B5" i="3"/>
  <c r="B4" i="3"/>
  <c r="A8" i="3"/>
  <c r="A7" i="3"/>
  <c r="A6" i="3" a="1"/>
  <c r="A6" i="3" s="1"/>
  <c r="A5" i="3" a="1"/>
  <c r="A5" i="3" s="1"/>
  <c r="A4" i="3" a="1"/>
  <c r="A4" i="3" s="1"/>
  <c r="G4" i="3"/>
  <c r="G5" i="3"/>
  <c r="G6" i="3"/>
  <c r="E8" i="14"/>
  <c r="K7" i="14"/>
  <c r="N7" i="14" s="1"/>
  <c r="G7" i="14" a="1"/>
  <c r="G7" i="14" s="1"/>
  <c r="K6" i="14"/>
  <c r="N6" i="14" s="1"/>
  <c r="G6" i="14" a="1"/>
  <c r="G6" i="14" s="1"/>
  <c r="K5" i="14"/>
  <c r="N5" i="14" s="1"/>
  <c r="G5" i="14" a="1"/>
  <c r="G5" i="14" s="1"/>
  <c r="N4" i="14"/>
  <c r="L4" i="14"/>
  <c r="K4" i="14"/>
  <c r="G4" i="14" a="1"/>
  <c r="G4" i="14" s="1"/>
  <c r="M4" i="14" s="1"/>
  <c r="K3" i="14"/>
  <c r="N3" i="14" s="1"/>
  <c r="G3" i="14" a="1"/>
  <c r="G3" i="14" s="1"/>
  <c r="K2" i="14"/>
  <c r="N2" i="14" s="1"/>
  <c r="G2" i="14" a="1"/>
  <c r="G2" i="14" s="1"/>
  <c r="E8" i="13"/>
  <c r="L7" i="13"/>
  <c r="K7" i="13"/>
  <c r="N7" i="13" s="1"/>
  <c r="G7" i="13" a="1"/>
  <c r="G7" i="13" s="1"/>
  <c r="M7" i="13" s="1"/>
  <c r="K6" i="13"/>
  <c r="N6" i="13" s="1"/>
  <c r="G6" i="13" a="1"/>
  <c r="G6" i="13" s="1"/>
  <c r="L5" i="13"/>
  <c r="K5" i="13"/>
  <c r="N5" i="13" s="1"/>
  <c r="G5" i="13" a="1"/>
  <c r="G5" i="13" s="1"/>
  <c r="M5" i="13" s="1"/>
  <c r="N4" i="13"/>
  <c r="L4" i="13"/>
  <c r="K4" i="13"/>
  <c r="G4" i="13" a="1"/>
  <c r="G4" i="13" s="1"/>
  <c r="M4" i="13" s="1"/>
  <c r="N3" i="13"/>
  <c r="L3" i="13"/>
  <c r="K3" i="13"/>
  <c r="G3" i="13" a="1"/>
  <c r="G3" i="13" s="1"/>
  <c r="M3" i="13" s="1"/>
  <c r="K2" i="13"/>
  <c r="N2" i="13" s="1"/>
  <c r="G2" i="13" a="1"/>
  <c r="G2" i="13" s="1"/>
  <c r="E8" i="12"/>
  <c r="N7" i="12"/>
  <c r="L7" i="12"/>
  <c r="K7" i="12"/>
  <c r="G7" i="12" a="1"/>
  <c r="G7" i="12" s="1"/>
  <c r="M7" i="12" s="1"/>
  <c r="K6" i="12"/>
  <c r="L6" i="12" s="1"/>
  <c r="G6" i="12" a="1"/>
  <c r="G6" i="12" s="1"/>
  <c r="M6" i="12" s="1"/>
  <c r="K5" i="12"/>
  <c r="N5" i="12" s="1"/>
  <c r="G5" i="12" a="1"/>
  <c r="G5" i="12" s="1"/>
  <c r="N4" i="12"/>
  <c r="L4" i="12"/>
  <c r="K4" i="12"/>
  <c r="G4" i="12" a="1"/>
  <c r="G4" i="12" s="1"/>
  <c r="M4" i="12" s="1"/>
  <c r="N3" i="12"/>
  <c r="L3" i="12"/>
  <c r="K3" i="12"/>
  <c r="G3" i="12" a="1"/>
  <c r="G3" i="12" s="1"/>
  <c r="M3" i="12" s="1"/>
  <c r="K2" i="12"/>
  <c r="L2" i="12" s="1"/>
  <c r="G2" i="12" a="1"/>
  <c r="G2" i="12" s="1"/>
  <c r="M2" i="12" s="1"/>
  <c r="E8" i="10"/>
  <c r="J7" i="10"/>
  <c r="K7" i="10" s="1"/>
  <c r="L7" i="10" s="1"/>
  <c r="K6" i="10"/>
  <c r="L6" i="10" s="1"/>
  <c r="J6" i="10"/>
  <c r="M6" i="10" s="1"/>
  <c r="K5" i="10"/>
  <c r="L5" i="10" s="1"/>
  <c r="J5" i="10"/>
  <c r="M5" i="10" s="1"/>
  <c r="K4" i="10"/>
  <c r="L4" i="10" s="1"/>
  <c r="J4" i="10"/>
  <c r="M4" i="10" s="1"/>
  <c r="J3" i="10"/>
  <c r="M3" i="10" s="1"/>
  <c r="M2" i="10"/>
  <c r="K2" i="10"/>
  <c r="L2" i="10" s="1"/>
  <c r="J2" i="10"/>
  <c r="E8" i="2"/>
  <c r="F15" i="3"/>
  <c r="A3" i="3" a="1"/>
  <c r="A3" i="3" s="1"/>
  <c r="E8" i="9"/>
  <c r="K7" i="9"/>
  <c r="N7" i="9" s="1"/>
  <c r="G7" i="9" a="1"/>
  <c r="G7" i="9" s="1"/>
  <c r="K6" i="9"/>
  <c r="L6" i="9" s="1"/>
  <c r="G6" i="9" a="1"/>
  <c r="G6" i="9" s="1"/>
  <c r="K5" i="9"/>
  <c r="N5" i="9" s="1"/>
  <c r="G5" i="9" a="1"/>
  <c r="G5" i="9" s="1"/>
  <c r="K4" i="9"/>
  <c r="N4" i="9" s="1"/>
  <c r="G4" i="9" a="1"/>
  <c r="G4" i="9" s="1"/>
  <c r="K3" i="9"/>
  <c r="N3" i="9" s="1"/>
  <c r="G3" i="9" a="1"/>
  <c r="G3" i="9" s="1"/>
  <c r="K2" i="9"/>
  <c r="N2" i="9" s="1"/>
  <c r="G2" i="9" a="1"/>
  <c r="G2" i="9" s="1"/>
  <c r="A2" i="3"/>
  <c r="Q4" i="14" l="1"/>
  <c r="M6" i="14"/>
  <c r="M5" i="14"/>
  <c r="P5" i="14" s="1"/>
  <c r="Q5" i="14"/>
  <c r="Q6" i="14"/>
  <c r="P6" i="14"/>
  <c r="O6" i="14"/>
  <c r="N8" i="14"/>
  <c r="M3" i="14"/>
  <c r="Q3" i="14" s="1"/>
  <c r="L7" i="14"/>
  <c r="M7" i="14" s="1"/>
  <c r="P4" i="14"/>
  <c r="L6" i="14"/>
  <c r="L3" i="14"/>
  <c r="L2" i="14"/>
  <c r="M2" i="14" s="1"/>
  <c r="L5" i="14"/>
  <c r="O4" i="14"/>
  <c r="P4" i="13"/>
  <c r="P5" i="13"/>
  <c r="O5" i="13"/>
  <c r="Q5" i="13"/>
  <c r="Q7" i="13"/>
  <c r="P7" i="13"/>
  <c r="O7" i="13"/>
  <c r="M2" i="13"/>
  <c r="Q2" i="13" s="1"/>
  <c r="N8" i="13"/>
  <c r="Q3" i="13"/>
  <c r="O4" i="13"/>
  <c r="Q4" i="13"/>
  <c r="L6" i="13"/>
  <c r="M6" i="13" s="1"/>
  <c r="L2" i="13"/>
  <c r="P3" i="13"/>
  <c r="O3" i="13"/>
  <c r="O3" i="12"/>
  <c r="Q7" i="12"/>
  <c r="M5" i="12"/>
  <c r="P5" i="12" s="1"/>
  <c r="Q4" i="12"/>
  <c r="O4" i="12"/>
  <c r="P4" i="12"/>
  <c r="P3" i="12"/>
  <c r="P7" i="12"/>
  <c r="O7" i="12"/>
  <c r="N2" i="12"/>
  <c r="Q3" i="12"/>
  <c r="N6" i="12"/>
  <c r="L5" i="12"/>
  <c r="O2" i="10"/>
  <c r="O4" i="10"/>
  <c r="N4" i="10"/>
  <c r="O5" i="10"/>
  <c r="N5" i="10"/>
  <c r="O6" i="10"/>
  <c r="N6" i="10"/>
  <c r="N2" i="10"/>
  <c r="M7" i="10"/>
  <c r="K3" i="10"/>
  <c r="L3" i="10" s="1"/>
  <c r="N3" i="10" s="1"/>
  <c r="M8" i="10"/>
  <c r="M6" i="9"/>
  <c r="L4" i="9"/>
  <c r="M4" i="9" s="1"/>
  <c r="L7" i="9"/>
  <c r="M7" i="9" s="1"/>
  <c r="P7" i="9" s="1"/>
  <c r="L2" i="9"/>
  <c r="M2" i="9" s="1"/>
  <c r="N6" i="9"/>
  <c r="N8" i="9" s="1"/>
  <c r="B3" i="3" s="1"/>
  <c r="L5" i="9"/>
  <c r="M5" i="9" s="1"/>
  <c r="L3" i="9"/>
  <c r="M3" i="9" s="1"/>
  <c r="Q3" i="9" s="1"/>
  <c r="Q7" i="14" l="1"/>
  <c r="P7" i="14"/>
  <c r="O7" i="14"/>
  <c r="O2" i="14"/>
  <c r="Q2" i="14"/>
  <c r="Q8" i="14" s="1"/>
  <c r="P2" i="14"/>
  <c r="O5" i="14"/>
  <c r="O3" i="14"/>
  <c r="P3" i="14"/>
  <c r="Q6" i="13"/>
  <c r="Q8" i="13" s="1"/>
  <c r="P6" i="13"/>
  <c r="O6" i="13"/>
  <c r="O2" i="13"/>
  <c r="O8" i="13" s="1"/>
  <c r="P2" i="13"/>
  <c r="P8" i="13" s="1"/>
  <c r="Q6" i="12"/>
  <c r="P6" i="12"/>
  <c r="O6" i="12"/>
  <c r="O5" i="12"/>
  <c r="Q5" i="12"/>
  <c r="Q2" i="12"/>
  <c r="Q8" i="12" s="1"/>
  <c r="N8" i="12"/>
  <c r="P2" i="12"/>
  <c r="P8" i="12" s="1"/>
  <c r="O2" i="12"/>
  <c r="O8" i="12" s="1"/>
  <c r="O7" i="10"/>
  <c r="N7" i="10"/>
  <c r="N8" i="10"/>
  <c r="O3" i="10"/>
  <c r="O8" i="10"/>
  <c r="Q4" i="9"/>
  <c r="P4" i="9"/>
  <c r="O4" i="9"/>
  <c r="P2" i="9"/>
  <c r="O2" i="9"/>
  <c r="Q2" i="9"/>
  <c r="O5" i="9"/>
  <c r="Q5" i="9"/>
  <c r="P5" i="9"/>
  <c r="O7" i="9"/>
  <c r="Q7" i="9"/>
  <c r="O3" i="9"/>
  <c r="P3" i="9"/>
  <c r="Q6" i="9"/>
  <c r="P6" i="9"/>
  <c r="O6" i="9"/>
  <c r="O8" i="14" l="1"/>
  <c r="P8" i="14"/>
  <c r="O8" i="9"/>
  <c r="E3" i="3" s="1"/>
  <c r="G3" i="3" s="1"/>
  <c r="Q8" i="9"/>
  <c r="D3" i="3" s="1"/>
  <c r="P8" i="9"/>
  <c r="C3" i="3" l="1"/>
  <c r="G7" i="1" a="1"/>
  <c r="G7" i="1" s="1"/>
  <c r="G6" i="1" a="1"/>
  <c r="G6" i="1" s="1"/>
  <c r="G5" i="1" a="1"/>
  <c r="G5" i="1" s="1"/>
  <c r="G4" i="1" a="1"/>
  <c r="G4" i="1" s="1"/>
  <c r="G3" i="1" a="1"/>
  <c r="G3" i="1" s="1"/>
  <c r="G2" i="1" a="1"/>
  <c r="G2" i="1" s="1"/>
  <c r="E8" i="1"/>
  <c r="J7" i="2" l="1"/>
  <c r="J6" i="2"/>
  <c r="J5" i="2"/>
  <c r="J4" i="2"/>
  <c r="J3" i="2"/>
  <c r="J2" i="2"/>
  <c r="K3" i="1"/>
  <c r="K4" i="1"/>
  <c r="K5" i="1"/>
  <c r="K6" i="1"/>
  <c r="K7" i="1"/>
  <c r="K2" i="1"/>
  <c r="K2" i="2" l="1"/>
  <c r="L2" i="2" s="1"/>
  <c r="M2" i="2"/>
  <c r="K3" i="2"/>
  <c r="L3" i="2" s="1"/>
  <c r="M3" i="2"/>
  <c r="K6" i="2"/>
  <c r="L6" i="2" s="1"/>
  <c r="M6" i="2"/>
  <c r="K4" i="2"/>
  <c r="L4" i="2" s="1"/>
  <c r="N4" i="2" s="1"/>
  <c r="M4" i="2"/>
  <c r="K5" i="2"/>
  <c r="L5" i="2" s="1"/>
  <c r="M5" i="2"/>
  <c r="N5" i="2" s="1"/>
  <c r="K7" i="2"/>
  <c r="L7" i="2" s="1"/>
  <c r="M7" i="2"/>
  <c r="L6" i="1"/>
  <c r="M6" i="1" s="1"/>
  <c r="L7" i="1"/>
  <c r="M7" i="1" s="1"/>
  <c r="L5" i="1"/>
  <c r="M5" i="1" s="1"/>
  <c r="L4" i="1"/>
  <c r="M4" i="1" s="1"/>
  <c r="L3" i="1"/>
  <c r="M3" i="1" s="1"/>
  <c r="L2" i="1"/>
  <c r="M2" i="1" s="1"/>
  <c r="N3" i="2"/>
  <c r="N2" i="1"/>
  <c r="N6" i="2" l="1"/>
  <c r="N2" i="2"/>
  <c r="N7" i="2"/>
  <c r="M8" i="2"/>
  <c r="B7" i="3" s="1"/>
  <c r="O5" i="2"/>
  <c r="O6" i="2"/>
  <c r="O4" i="2"/>
  <c r="O7" i="2"/>
  <c r="O3" i="2"/>
  <c r="O2" i="2"/>
  <c r="Q2" i="1"/>
  <c r="P2" i="1"/>
  <c r="O2" i="1"/>
  <c r="N3" i="1"/>
  <c r="Q3" i="1" s="1"/>
  <c r="N5" i="1"/>
  <c r="Q5" i="1" s="1"/>
  <c r="N6" i="1"/>
  <c r="Q6" i="1" s="1"/>
  <c r="N7" i="1"/>
  <c r="Q7" i="1" s="1"/>
  <c r="N4" i="1"/>
  <c r="Q4" i="1" s="1"/>
  <c r="N8" i="2" l="1"/>
  <c r="E7" i="3" s="1"/>
  <c r="G7" i="3" s="1"/>
  <c r="O8" i="2"/>
  <c r="D7" i="3" s="1"/>
  <c r="Q8" i="1"/>
  <c r="O7" i="1"/>
  <c r="P7" i="1"/>
  <c r="P4" i="1"/>
  <c r="O4" i="1"/>
  <c r="P6" i="1"/>
  <c r="O6" i="1"/>
  <c r="O3" i="1"/>
  <c r="P3" i="1"/>
  <c r="P5" i="1"/>
  <c r="O5" i="1"/>
  <c r="N8" i="1"/>
  <c r="B2" i="3" s="1"/>
  <c r="B15" i="3" s="1"/>
  <c r="D2" i="3" l="1"/>
  <c r="P8" i="1"/>
  <c r="O8" i="1"/>
  <c r="E2" i="3" s="1"/>
  <c r="G2" i="3" s="1"/>
  <c r="G15" i="3" s="1"/>
  <c r="E15" i="3" l="1"/>
  <c r="D15" i="3"/>
  <c r="C2" i="3"/>
  <c r="C15"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Acosta Manzano, Javier</author>
  </authors>
  <commentList>
    <comment ref="B1" authorId="0" shapeId="0" xr:uid="{F9F93B29-100D-4E31-9155-A99987568D26}">
      <text>
        <r>
          <rPr>
            <b/>
            <sz val="9"/>
            <color indexed="81"/>
            <rFont val="Tahoma"/>
            <family val="2"/>
          </rPr>
          <t xml:space="preserve">En el caso de tener que añadir más líneas que no estén calculadas seguir los siguientes pasos:
Insertar valor total que corresponde a:
"Pérdida de ingresos global, a partir del número total de títulos y de la pérdida unitaria de ingresos" 
Corresponde a la columna "N" en las hojas que sean de tipo Abonos_Título_xx 
Corresponde a la columna "M" en las hojas que sean de tipo Multiviaje_infantil_Título_xx </t>
        </r>
      </text>
    </comment>
    <comment ref="C1" authorId="0" shapeId="0" xr:uid="{6449667F-8149-4DD6-B1AE-5362EED8182D}">
      <text>
        <r>
          <rPr>
            <b/>
            <sz val="9"/>
            <color indexed="81"/>
            <rFont val="Tahoma"/>
            <family val="2"/>
          </rPr>
          <t xml:space="preserve">En el caso de tener que añadir más líneas que no estén calculadas seguir los siguientes pasos:
Insertar valor total que corresponde a:
"Importe global de descuento financiado por parte de la entidad beneficiaria, aplicando a la pérdida de ingresos global soportada la parte proporcional que supone el descuento financiado por el beneficiario respecto al descuento total aplicado." 
Corresponde a la columna "P" en las hojas que sean de tipo Abonos_Título_xx 
No aplica en las hojas que sean de tipo Multiviaje_infantil_Título_xx 
</t>
        </r>
      </text>
    </comment>
    <comment ref="D1" authorId="0" shapeId="0" xr:uid="{FBC9CADA-7E98-4464-8214-027329EF8C53}">
      <text>
        <r>
          <rPr>
            <b/>
            <sz val="9"/>
            <color indexed="81"/>
            <rFont val="Tahoma"/>
            <family val="2"/>
          </rPr>
          <t xml:space="preserve">En el caso de tener que añadir más líneas que no estén calculadas seguir los siguientes pasos:
Insertar valor total que corresponde a:
"Importe global de descuento financiado mediante otras subvenciones adicionales obtenidas por concesión de otras convocatorias o administraciones, en su caso, aplicando a la pérdida de ingresos global soportada la parte proporcional que supone el descuento" 
Corresponde a la columna "Q" en las hojas que sean de tipo Abonos_Título_xx 
Corresponde a la columna "O" en las hojas que sean de tipo Multiviaje_infantil_Título_xx </t>
        </r>
      </text>
    </comment>
    <comment ref="E1" authorId="0" shapeId="0" xr:uid="{1B3B07DF-2255-48D0-B124-27CF9DE5F064}">
      <text>
        <r>
          <rPr>
            <b/>
            <sz val="9"/>
            <color indexed="81"/>
            <rFont val="Tahoma"/>
            <family val="2"/>
          </rPr>
          <t xml:space="preserve">En el caso de tener que añadir más líneas que no estén calculadas seguir los siguientes pasos:
Insertar valor total que corresponde a:
"Importe máximo de subvención que puede percibirse, aplicando a la pérdida de ingresos global soportada la parte proporcional que supone el descuento corregido que sufraga el Ministerio de Transportes y Movilidad Sostenible respecto al descuento total."
Corresponde a la columna "O
" en las hojas que sean de tipo Abonos_Título_xx 
Corresponde a la columna "N" en las hojas que sean de tipo Multiviaje_infantil_Título_xx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Acosta Manzano, Javier</author>
  </authors>
  <commentList>
    <comment ref="H1" authorId="0" shapeId="0" xr:uid="{83F0AB28-89B5-4ED1-968E-13DB63D65A26}">
      <text>
        <r>
          <rPr>
            <b/>
            <sz val="9"/>
            <color indexed="81"/>
            <rFont val="Tahoma"/>
            <family val="2"/>
          </rPr>
          <t>Si la celda se muestra en color rojo indica que la suma de los porcentajes de las columnas G,H e I es inferior al porcentaje de la columna L. Ajustar porcentajes G,H e I según corresponda para evitar este caso.</t>
        </r>
      </text>
    </comment>
    <comment ref="I1" authorId="0" shapeId="0" xr:uid="{95BF2F75-E709-482E-B3EB-4D26D3A41DE5}">
      <text>
        <r>
          <rPr>
            <b/>
            <sz val="9"/>
            <color indexed="81"/>
            <rFont val="Tahoma"/>
            <family val="2"/>
          </rPr>
          <t>* Si la subvención es de aplicación parcial al periodo de devengo, deberá desglosarse el título en filas independientes, cada una consignando precios constantes en el periodo correspondiente.</t>
        </r>
      </text>
    </comment>
    <comment ref="M1" authorId="0" shapeId="0" xr:uid="{73C0D187-448C-4019-9EA5-1077455C5BA8}">
      <text>
        <r>
          <rPr>
            <b/>
            <sz val="9"/>
            <color indexed="81"/>
            <rFont val="Tahoma"/>
            <family val="2"/>
          </rPr>
          <t>*Si la suma del porcentaje de descuento financiado por el Ministerio de Transportes y Movilidad Sostenible, el porcentaje financiado por el beneficiario, y el porcentaje financiado mediante subvenciones adicionales fuese superior al porcentaje de pérdida de ingresos, el porcentaje financiado por el Ministerio se reducirá en la cuantía necesaria para igualar la suma de porcentajes de descuentos a la pérdida unitaria de ingresos por viaje cancelado. En ningún caso este porcentaje de descuento podrá ser negativo, se indicará con un fondo en rojo si sucediera.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Acosta Manzano, Javier</author>
  </authors>
  <commentList>
    <comment ref="H1" authorId="0" shapeId="0" xr:uid="{6383AE14-AE12-44F6-AF80-91E8BB539EE0}">
      <text>
        <r>
          <rPr>
            <b/>
            <sz val="9"/>
            <color indexed="81"/>
            <rFont val="Tahoma"/>
            <family val="2"/>
          </rPr>
          <t>Si la celda se muestra en color rojo indica que la suma de los porcentajes de las columnas G,H e I es inferior al porcentaje de la columna L. Ajustar porcentajes G,H e I según corresponda para evitar este caso.</t>
        </r>
      </text>
    </comment>
    <comment ref="I1" authorId="0" shapeId="0" xr:uid="{F8D75DF0-F6AE-4A91-B415-B48A71A41DB8}">
      <text>
        <r>
          <rPr>
            <b/>
            <sz val="9"/>
            <color indexed="81"/>
            <rFont val="Tahoma"/>
            <family val="2"/>
          </rPr>
          <t>* Si la subvención es de aplicación parcial al periodo de devengo, deberá desglosarse el título en filas independientes, cada una consignando precios constantes en el periodo correspondiente.</t>
        </r>
      </text>
    </comment>
    <comment ref="M1" authorId="0" shapeId="0" xr:uid="{A2960B5C-320F-43BE-A479-C27DCD7C3B72}">
      <text>
        <r>
          <rPr>
            <b/>
            <sz val="9"/>
            <color indexed="81"/>
            <rFont val="Tahoma"/>
            <family val="2"/>
          </rPr>
          <t>*Si la suma del porcentaje de descuento financiado por el Ministerio de Transportes y Movilidad Sostenible, el porcentaje financiado por el beneficiario, y el porcentaje financiado mediante subvenciones adicionales fuese superior al porcentaje de pérdida de ingresos, el porcentaje financiado por el Ministerio se reducirá en la cuantía necesaria para igualar la suma de porcentajes de descuentos a la pérdida unitaria de ingresos por viaje cancelado. En ningún caso este porcentaje de descuento podrá ser negativo, se indicará con un fondo en rojo si sucediera.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Acosta Manzano, Javier</author>
  </authors>
  <commentList>
    <comment ref="H1" authorId="0" shapeId="0" xr:uid="{1E8543F6-24B0-4CE5-B4D5-5A681F9C6457}">
      <text>
        <r>
          <rPr>
            <b/>
            <sz val="9"/>
            <color indexed="81"/>
            <rFont val="Tahoma"/>
            <family val="2"/>
          </rPr>
          <t>Si la celda se muestra en color rojo indica que la suma de los porcentajes de las columnas G,H e I es inferior al porcentaje de la columna L. Ajustar porcentajes G,H e I según corresponda para evitar este caso.</t>
        </r>
      </text>
    </comment>
    <comment ref="I1" authorId="0" shapeId="0" xr:uid="{8F73F818-8932-4600-9E89-2DC1F8AB9A61}">
      <text>
        <r>
          <rPr>
            <b/>
            <sz val="9"/>
            <color indexed="81"/>
            <rFont val="Tahoma"/>
            <family val="2"/>
          </rPr>
          <t>* Si la subvención es de aplicación parcial al periodo de devengo, deberá desglosarse el título en filas independientes, cada una consignando precios constantes en el periodo correspondiente.</t>
        </r>
      </text>
    </comment>
    <comment ref="M1" authorId="0" shapeId="0" xr:uid="{E9DCE5E0-E186-43D1-B73B-17AE06AEC182}">
      <text>
        <r>
          <rPr>
            <b/>
            <sz val="9"/>
            <color indexed="81"/>
            <rFont val="Tahoma"/>
            <family val="2"/>
          </rPr>
          <t>*Si la suma del porcentaje de descuento financiado por el Ministerio de Transportes y Movilidad Sostenible, el porcentaje financiado por el beneficiario, y el porcentaje financiado mediante subvenciones adicionales fuese superior al porcentaje de pérdida de ingresos, el porcentaje financiado por el Ministerio se reducirá en la cuantía necesaria para igualar la suma de porcentajes de descuentos a la pérdida unitaria de ingresos por viaje cancelado. En ningún caso este porcentaje de descuento podrá ser negativo, se indicará con un fondo en rojo si sucediera.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Acosta Manzano, Javier</author>
  </authors>
  <commentList>
    <comment ref="H1" authorId="0" shapeId="0" xr:uid="{79F702C1-3233-445E-A7F2-950427A89144}">
      <text>
        <r>
          <rPr>
            <b/>
            <sz val="9"/>
            <color indexed="81"/>
            <rFont val="Tahoma"/>
            <family val="2"/>
          </rPr>
          <t>Si la celda se muestra en color rojo indica que la suma de los porcentajes de las columnas G,H e I es inferior al porcentaje de la columna L. Ajustar porcentajes G,H e I según corresponda para evitar este caso.</t>
        </r>
      </text>
    </comment>
    <comment ref="I1" authorId="0" shapeId="0" xr:uid="{F2D6F353-30C3-4335-A38D-B751EA351BD8}">
      <text>
        <r>
          <rPr>
            <b/>
            <sz val="9"/>
            <color indexed="81"/>
            <rFont val="Tahoma"/>
            <family val="2"/>
          </rPr>
          <t>* Si la subvención es de aplicación parcial al periodo de devengo, deberá desglosarse el título en filas independientes, cada una consignando precios constantes en el periodo correspondiente.</t>
        </r>
      </text>
    </comment>
    <comment ref="M1" authorId="0" shapeId="0" xr:uid="{E36676F3-E708-47AB-8F74-A6A0F53022F4}">
      <text>
        <r>
          <rPr>
            <b/>
            <sz val="9"/>
            <color indexed="81"/>
            <rFont val="Tahoma"/>
            <family val="2"/>
          </rPr>
          <t>*Si la suma del porcentaje de descuento financiado por el Ministerio de Transportes y Movilidad Sostenible, el porcentaje financiado por el beneficiario, y el porcentaje financiado mediante subvenciones adicionales fuese superior al porcentaje de pérdida de ingresos, el porcentaje financiado por el Ministerio se reducirá en la cuantía necesaria para igualar la suma de porcentajes de descuentos a la pérdida unitaria de ingresos por viaje cancelado. En ningún caso este porcentaje de descuento podrá ser negativo, se indicará con un fondo en rojo si sucediera.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Acosta Manzano, Javier</author>
  </authors>
  <commentList>
    <comment ref="H1" authorId="0" shapeId="0" xr:uid="{7B3A3A46-66BE-4702-893F-3827B2F09452}">
      <text>
        <r>
          <rPr>
            <b/>
            <sz val="9"/>
            <color indexed="81"/>
            <rFont val="Tahoma"/>
            <family val="2"/>
          </rPr>
          <t>Si la celda se muestra en color rojo indica que la suma de los porcentajes de las columnas G,H e I es inferior al porcentaje de la columna L. Ajustar porcentajes G,H e I según corresponda para evitar este caso.</t>
        </r>
      </text>
    </comment>
    <comment ref="I1" authorId="0" shapeId="0" xr:uid="{F1BC074B-CDBA-4176-9F3C-DDA71BE2BE51}">
      <text>
        <r>
          <rPr>
            <b/>
            <sz val="9"/>
            <color indexed="81"/>
            <rFont val="Tahoma"/>
            <family val="2"/>
          </rPr>
          <t>* Si la subvención es de aplicación parcial al periodo de devengo, deberá desglosarse el título en filas independientes, cada una consignando precios constantes en el periodo correspondiente.</t>
        </r>
      </text>
    </comment>
    <comment ref="M1" authorId="0" shapeId="0" xr:uid="{3ADBF211-FBF9-4AA7-BCB4-56E017A210BA}">
      <text>
        <r>
          <rPr>
            <b/>
            <sz val="9"/>
            <color indexed="81"/>
            <rFont val="Tahoma"/>
            <family val="2"/>
          </rPr>
          <t>*Si la suma del porcentaje de descuento financiado por el Ministerio de Transportes y Movilidad Sostenible, el porcentaje financiado por el beneficiario, y el porcentaje financiado mediante subvenciones adicionales fuese superior al porcentaje de pérdida de ingresos, el porcentaje financiado por el Ministerio se reducirá en la cuantía necesaria para igualar la suma de porcentajes de descuentos a la pérdida unitaria de ingresos por viaje cancelado. En ningún caso este porcentaje de descuento podrá ser negativo, se indicará con un fondo en rojo si sucediera.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Acosta Manzano, Javier</author>
  </authors>
  <commentList>
    <comment ref="H1" authorId="0" shapeId="0" xr:uid="{54E00E84-6897-4769-B25F-27B578591004}">
      <text>
        <r>
          <rPr>
            <b/>
            <sz val="9"/>
            <color indexed="81"/>
            <rFont val="Tahoma"/>
            <family val="2"/>
          </rPr>
          <t>* Si la subvención es de aplicación parcial al periodo de devengo, deberá desglosarse el viaje cancelado en filas independientes, cada una consignando precios constantes en el periodo correspondiente.</t>
        </r>
      </text>
    </comment>
    <comment ref="L1" authorId="0" shapeId="0" xr:uid="{772B5F63-1851-4D61-9E43-89929A99C2AF}">
      <text>
        <r>
          <rPr>
            <b/>
            <sz val="9"/>
            <color indexed="81"/>
            <rFont val="Tahoma"/>
            <family val="2"/>
          </rPr>
          <t xml:space="preserve">*Si la suma del porcentaje de descuento financiado por el Ministerio de Transportes y Movilidad Sostenible, el porcentaje financiado por el beneficiario, y el porcentaje financiado mediante subvenciones adicionales fuese superior al porcentaje de pérdida de ingresos, el porcentaje financiado por el Ministerio se reducirá en la cuantía necesaria para igualar la suma de porcentajes de descuentos a la pérdida unitaria de ingresos por viaje cancelado. En ningún caso este porcentaje de descuento podrá ser negativo, se indicará con un fondo en rojo si sucediera.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Acosta Manzano, Javier</author>
  </authors>
  <commentList>
    <comment ref="H1" authorId="0" shapeId="0" xr:uid="{747B5D87-D473-4404-8482-2AD9CAD466F5}">
      <text>
        <r>
          <rPr>
            <b/>
            <sz val="9"/>
            <color indexed="81"/>
            <rFont val="Tahoma"/>
            <family val="2"/>
          </rPr>
          <t>* Si la subvención es de aplicación parcial al periodo de devengo, deberá desglosarse el viaje cancelado en filas independientes, cada una consignando precios constantes en el periodo correspondiente.</t>
        </r>
      </text>
    </comment>
    <comment ref="L1" authorId="0" shapeId="0" xr:uid="{6D40237A-7E2D-4115-9B2B-D79A145F4CDB}">
      <text>
        <r>
          <rPr>
            <b/>
            <sz val="9"/>
            <color indexed="81"/>
            <rFont val="Tahoma"/>
            <family val="2"/>
          </rPr>
          <t xml:space="preserve">*Si la suma del porcentaje de descuento financiado por el Ministerio de Transportes y Movilidad Sostenible, el porcentaje financiado por el beneficiario, y el porcentaje financiado mediante subvenciones adicionales fuese superior al porcentaje de pérdida de ingresos, el porcentaje financiado por el Ministerio se reducirá en la cuantía necesaria para igualar la suma de porcentajes de descuentos a la pérdida unitaria de ingresos por viaje cancelado. En ningún caso este porcentaje de descuento podrá ser negativo, se indicará con un fondo en rojo si sucediera.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<sst xmlns="http://schemas.openxmlformats.org/spreadsheetml/2006/main" count="245" uniqueCount="59">
  <si>
    <t>Denominación título o abono</t>
  </si>
  <si>
    <t>Usuarios infantiles</t>
  </si>
  <si>
    <t>Mes</t>
  </si>
  <si>
    <t>Julio</t>
  </si>
  <si>
    <t>Agosto</t>
  </si>
  <si>
    <t>Septiembre</t>
  </si>
  <si>
    <t>Octubre</t>
  </si>
  <si>
    <t>Noviembre</t>
  </si>
  <si>
    <t>Diciembre</t>
  </si>
  <si>
    <t>Nº de billetes expedidos</t>
  </si>
  <si>
    <t>Usuarios de abono de uso  temporal ilimitado</t>
  </si>
  <si>
    <t>Usuarios título multiviajes</t>
  </si>
  <si>
    <t xml:space="preserve">Precio habitual sin descuento </t>
  </si>
  <si>
    <t>Porcentaje de descuento básico que se financia por parte del Ministerio de Transportes y Movilidad Sostenible</t>
  </si>
  <si>
    <t>Pérdida unitaria de ingresos</t>
  </si>
  <si>
    <t>Porcentaje que supone la pérdida unitaria de ingresos
con respecto al precio habitual sin descuento</t>
  </si>
  <si>
    <r>
      <t xml:space="preserve">Porcentaje de descuento que se financia mediante subvención adicional obtenida por concesión de otras convocatorias o administraciones, en su caso.
</t>
    </r>
    <r>
      <rPr>
        <b/>
        <sz val="10"/>
        <color theme="0" tint="-0.499984740745262"/>
        <rFont val="Calibri"/>
        <family val="2"/>
        <scheme val="minor"/>
      </rPr>
      <t>*Ver nota de la celda</t>
    </r>
    <r>
      <rPr>
        <b/>
        <sz val="11"/>
        <color theme="1"/>
        <rFont val="Calibri"/>
        <family val="2"/>
        <scheme val="minor"/>
      </rPr>
      <t xml:space="preserve"> </t>
    </r>
  </si>
  <si>
    <r>
      <t xml:space="preserve">Porcentaje de descuento corregido que se financia por parte del Ministerio de Transportes y Movilidad Sostenible
</t>
    </r>
    <r>
      <rPr>
        <b/>
        <sz val="9"/>
        <color theme="0" tint="-0.499984740745262"/>
        <rFont val="Calibri"/>
        <family val="2"/>
        <scheme val="minor"/>
      </rPr>
      <t xml:space="preserve">*Ver nota de la celda </t>
    </r>
  </si>
  <si>
    <t xml:space="preserve">Pérdida de ingresos global, a partir del número total de títulos y de la pérdida unitaria de ingresos </t>
  </si>
  <si>
    <t>No aplica</t>
  </si>
  <si>
    <t>Importe máximo de subvención que puede percibirse, aplicando a la pérdida de ingresos global soportada la parte proporcional que supone el descuento corregido que sufraga el Ministerio de Transportes y Movilidad Sostenible respecto al descuento total.</t>
  </si>
  <si>
    <t>Importe global de descuento financiado por parte de la entidad beneficiaria, aplicando a la pérdida de ingresos global soportada la parte proporcional que supone el descuento financiado por el beneficiario respecto al descuento total aplicado.</t>
  </si>
  <si>
    <t>Importe global de descuento financiado mediante otras subvenciones adicionales obtenidas por concesión de otras convocatorias o administraciones, en su caso, aplicando a la pérdida de ingresos global soportada la parte proporcional que supone el descuento</t>
  </si>
  <si>
    <t xml:space="preserve">Pérdida de ingresos global, a partir del número total de viajes cancelados y de la pérdida unitaria de ingresos </t>
  </si>
  <si>
    <t>Denominación título multiviaje</t>
  </si>
  <si>
    <t>Denominación título o abono / título multiviaje</t>
  </si>
  <si>
    <t>Penalizaciones que correspondan por incumplimiento de requisitos o condiciones del programa de ayudas, de acuerdo con la hoja de penalizaciones del apartado 4</t>
  </si>
  <si>
    <t>Importe global máximo neto de subvención que puede percibirse, calculado reduciendo el importe global máximo con las penalizaciones que corresponda aplicar.</t>
  </si>
  <si>
    <t>Total</t>
  </si>
  <si>
    <t>AYUDAS AL TRANSPORTE PÚBLICO
Capítulo I, Título II del RDL 1/2025, de 28 de enero.</t>
  </si>
  <si>
    <t>Títulos utilizables únicamente en servicios prestados por el beneficiario</t>
  </si>
  <si>
    <t>DATOS DE LA ENTIDAD</t>
  </si>
  <si>
    <t>Conforme a lo dispuesto en el artículo 28.7 de la Ley 39/2015, de 1 de octubre, del Procedimiento Administrativo Común de las Administraciones Públicas, los interesados se responsabilizan de la veracidad de los documentos que presentan.</t>
  </si>
  <si>
    <t>Número Expediente</t>
  </si>
  <si>
    <t>Nombre entidad</t>
  </si>
  <si>
    <t>ADAT2025-XXX</t>
  </si>
  <si>
    <t>Cómo replicar hoja Abono_Titulo_xx y Multiviaje_infantil_Titulo_xx (tantas veces como sea necesario)</t>
  </si>
  <si>
    <r>
      <t xml:space="preserve">Importe global suma de las pérdidas de ingresos calculadas para cada título  /  viajes cancelados 
</t>
    </r>
    <r>
      <rPr>
        <b/>
        <sz val="10"/>
        <color theme="0" tint="-0.499984740745262"/>
        <rFont val="Calibri"/>
        <family val="2"/>
        <scheme val="minor"/>
      </rPr>
      <t>* Ver nota en celda</t>
    </r>
  </si>
  <si>
    <r>
      <t xml:space="preserve">Importe global financiado por el beneficiario, suma de los importes globales de descuento que financia para cada título / viajes cancelados
</t>
    </r>
    <r>
      <rPr>
        <b/>
        <sz val="10"/>
        <color theme="0" tint="-0.499984740745262"/>
        <rFont val="Calibri"/>
        <family val="2"/>
        <scheme val="minor"/>
      </rPr>
      <t>* Ver nota en celda</t>
    </r>
  </si>
  <si>
    <r>
      <t xml:space="preserve">Importe global financiado mediante otras subvenciones adicionales, suma de los importes globales de descuento correspondientes para cada título / viajes cancelados
</t>
    </r>
    <r>
      <rPr>
        <b/>
        <sz val="10"/>
        <color theme="0" tint="-0.499984740745262"/>
        <rFont val="Calibri"/>
        <family val="2"/>
        <scheme val="minor"/>
      </rPr>
      <t>* Ver nota en celda</t>
    </r>
  </si>
  <si>
    <r>
      <t xml:space="preserve">Importe global máximo de subvención que puede percibirse, suma de los importes máximos de subvención que pueden percibirse para cada título
</t>
    </r>
    <r>
      <rPr>
        <b/>
        <sz val="10"/>
        <color theme="0" tint="-0.499984740745262"/>
        <rFont val="Calibri"/>
        <family val="2"/>
        <scheme val="minor"/>
      </rPr>
      <t>* Ver nota en celda</t>
    </r>
  </si>
  <si>
    <r>
      <t xml:space="preserve">Porcentaje de descuento que se financia por parte de la entidad beneficiaria
</t>
    </r>
    <r>
      <rPr>
        <b/>
        <sz val="10"/>
        <color theme="0" tint="-0.499984740745262"/>
        <rFont val="Calibri"/>
        <family val="2"/>
        <scheme val="minor"/>
      </rPr>
      <t xml:space="preserve">*Ver nota de la celda </t>
    </r>
  </si>
  <si>
    <t>Seleccionar en deplegable...</t>
  </si>
  <si>
    <t>Precio unitario con descuento</t>
  </si>
  <si>
    <t>Totales</t>
  </si>
  <si>
    <r>
      <rPr>
        <b/>
        <sz val="14"/>
        <color theme="1"/>
        <rFont val="Calibri"/>
        <family val="2"/>
        <scheme val="minor"/>
      </rPr>
      <t xml:space="preserve">
</t>
    </r>
    <r>
      <rPr>
        <b/>
        <sz val="16"/>
        <color theme="1"/>
        <rFont val="Calibri"/>
        <family val="2"/>
        <scheme val="minor"/>
      </rPr>
      <t>Contenido del libro</t>
    </r>
    <r>
      <rPr>
        <sz val="11"/>
        <color theme="1"/>
        <rFont val="Calibri"/>
        <family val="2"/>
        <scheme val="minor"/>
      </rPr>
      <t xml:space="preserve">
</t>
    </r>
    <r>
      <rPr>
        <b/>
        <sz val="12"/>
        <color theme="1"/>
        <rFont val="Calibri"/>
        <family val="2"/>
        <scheme val="minor"/>
      </rPr>
      <t>- Hoja 1. Datos_Entidad</t>
    </r>
    <r>
      <rPr>
        <sz val="11"/>
        <color theme="1"/>
        <rFont val="Calibri"/>
        <family val="2"/>
        <scheme val="minor"/>
      </rPr>
      <t xml:space="preserve">
Contiene los datos generales de la entidad beneficiaria.
</t>
    </r>
    <r>
      <rPr>
        <b/>
        <sz val="12"/>
        <color theme="1"/>
        <rFont val="Calibri"/>
        <family val="2"/>
        <scheme val="minor"/>
      </rPr>
      <t>- Hoja 2. Resultados_finales</t>
    </r>
    <r>
      <rPr>
        <sz val="11"/>
        <color theme="1"/>
        <rFont val="Calibri"/>
        <family val="2"/>
        <scheme val="minor"/>
      </rPr>
      <t xml:space="preserve">
Recoge los totales resultantes de todas las hojas de cálculo Abono_Título_xx y Multiviaje_infantil_Título_xx.
En caso de existir penalizaciones aplicables, deberá introducirse manualmente la cuantía correspondiente en la columna habilitada. Si no existen penalizaciones, estas celdas permanecerán vacías.
Si se necesitan más líneas, deberán añadirse manualmente completando la información indicada en los literales de las columnas, tomando los datos de las hojas correspondientes.
</t>
    </r>
    <r>
      <rPr>
        <b/>
        <sz val="12"/>
        <color theme="1"/>
        <rFont val="Calibri"/>
        <family val="2"/>
        <scheme val="minor"/>
      </rPr>
      <t>- Hojas 3, 4, 5, 6, 7, 8. Abono_Título_xx</t>
    </r>
    <r>
      <rPr>
        <sz val="11"/>
        <color theme="1"/>
        <rFont val="Calibri"/>
        <family val="2"/>
        <scheme val="minor"/>
      </rPr>
      <t xml:space="preserve">
Cada hoja corresponde a un título de abono distinto.
</t>
    </r>
    <r>
      <rPr>
        <b/>
        <sz val="12"/>
        <color theme="1"/>
        <rFont val="Calibri"/>
        <family val="2"/>
        <scheme val="minor"/>
      </rPr>
      <t>- Hojas 9 y 10. Multiviaje_infantil_Título_xx</t>
    </r>
    <r>
      <rPr>
        <sz val="11"/>
        <color theme="1"/>
        <rFont val="Calibri"/>
        <family val="2"/>
        <scheme val="minor"/>
      </rPr>
      <t xml:space="preserve">
Cada hoja corresponde a un título multiviaje infantil distinto.
* El libro incluye inicialmente 5 hojas para títulos tipo Abono y 2 hojas para títulos tipo Multiviaje infantil. Si fuese necesario añadir más, replicar las hojas por tantos títulos como sea necesario (seguir instrucciones más abajo).
</t>
    </r>
  </si>
  <si>
    <t>Abonos_Título_01 (cambiar por denominación real)</t>
  </si>
  <si>
    <t>Abonos_Título_02 (cambiar por denominación real)</t>
  </si>
  <si>
    <t>Abonos_Título_03 (cambiar por denominación real)</t>
  </si>
  <si>
    <t>Abonos_Título_04 (cambiar por denominación real)</t>
  </si>
  <si>
    <t>Abonos_Título_05 (cambiar por denominación real)</t>
  </si>
  <si>
    <t>Multiviaje_infantil_Título_02 (cambiar por denominación real)</t>
  </si>
  <si>
    <t>Multiviaje_infantil_Título_01 (cambiar por denominación real)</t>
  </si>
  <si>
    <t>Nº de viajes cancelados</t>
  </si>
  <si>
    <r>
      <t xml:space="preserve">Precio habitual sin descuento </t>
    </r>
    <r>
      <rPr>
        <b/>
        <u/>
        <sz val="11"/>
        <color theme="1"/>
        <rFont val="Calibri"/>
        <family val="2"/>
        <scheme val="minor"/>
      </rPr>
      <t>de cada validación</t>
    </r>
    <r>
      <rPr>
        <b/>
        <sz val="11"/>
        <color theme="1"/>
        <rFont val="Calibri"/>
        <family val="2"/>
        <scheme val="minor"/>
      </rPr>
      <t xml:space="preserve"> </t>
    </r>
  </si>
  <si>
    <r>
      <t xml:space="preserve">Precio habitual sin descuento </t>
    </r>
    <r>
      <rPr>
        <b/>
        <u/>
        <sz val="11"/>
        <color theme="1"/>
        <rFont val="Calibri"/>
        <family val="2"/>
        <scheme val="minor"/>
      </rPr>
      <t>de cada validación</t>
    </r>
  </si>
  <si>
    <r>
      <rPr>
        <b/>
        <sz val="14"/>
        <color theme="1"/>
        <rFont val="Calibri"/>
        <family val="2"/>
        <scheme val="minor"/>
      </rPr>
      <t>Instrucciones generales</t>
    </r>
    <r>
      <rPr>
        <sz val="11"/>
        <color theme="1"/>
        <rFont val="Calibri"/>
        <family val="2"/>
        <scheme val="minor"/>
      </rPr>
      <t xml:space="preserve">
- Las celdas </t>
    </r>
    <r>
      <rPr>
        <b/>
        <sz val="11"/>
        <color theme="1"/>
        <rFont val="Calibri"/>
        <family val="2"/>
        <scheme val="minor"/>
      </rPr>
      <t>con fondo verde</t>
    </r>
    <r>
      <rPr>
        <b/>
        <sz val="11"/>
        <color theme="9" tint="-0.249977111117893"/>
        <rFont val="Calibri"/>
        <family val="2"/>
        <scheme val="minor"/>
      </rPr>
      <t xml:space="preserve"> </t>
    </r>
    <r>
      <rPr>
        <b/>
        <sz val="11"/>
        <color rgb="FF92D050"/>
        <rFont val="Calibri"/>
        <family val="2"/>
        <scheme val="minor"/>
      </rPr>
      <t>⬛</t>
    </r>
    <r>
      <rPr>
        <b/>
        <sz val="11"/>
        <color theme="9" tint="-0.249977111117893"/>
        <rFont val="Calibri"/>
        <family val="2"/>
        <scheme val="minor"/>
      </rPr>
      <t xml:space="preserve"> </t>
    </r>
    <r>
      <rPr>
        <sz val="11"/>
        <color theme="1"/>
        <rFont val="Calibri"/>
        <family val="2"/>
        <scheme val="minor"/>
      </rPr>
      <t xml:space="preserve"> son listas desplegables: solo debe seleccionarse uno de los valores permitidos.
- Las celdas con  </t>
    </r>
    <r>
      <rPr>
        <b/>
        <sz val="11"/>
        <color theme="1"/>
        <rFont val="Calibri"/>
        <family val="2"/>
        <scheme val="minor"/>
      </rPr>
      <t>con fondo gris</t>
    </r>
    <r>
      <rPr>
        <sz val="11"/>
        <color theme="1"/>
        <rFont val="Calibri"/>
        <family val="2"/>
        <scheme val="minor"/>
      </rPr>
      <t xml:space="preserve"> </t>
    </r>
    <r>
      <rPr>
        <b/>
        <sz val="11"/>
        <color theme="0" tint="-0.14999847407452621"/>
        <rFont val="Calibri"/>
        <family val="2"/>
        <scheme val="minor"/>
      </rPr>
      <t>⬛</t>
    </r>
    <r>
      <rPr>
        <b/>
        <sz val="11"/>
        <color theme="1"/>
        <rFont val="Calibri"/>
        <family val="2"/>
        <scheme val="minor"/>
      </rPr>
      <t xml:space="preserve"> </t>
    </r>
    <r>
      <rPr>
        <sz val="11"/>
        <color theme="1"/>
        <rFont val="Calibri"/>
        <family val="2"/>
        <scheme val="minor"/>
      </rPr>
      <t xml:space="preserve"> no deben modificarse. Contienen fórmulas y cualquier cambio alteraría los cálculos dependientes.
- Las celdas</t>
    </r>
    <r>
      <rPr>
        <b/>
        <sz val="11"/>
        <color theme="1"/>
        <rFont val="Calibri"/>
        <family val="2"/>
        <scheme val="minor"/>
      </rPr>
      <t xml:space="preserve"> con fondo amarillo</t>
    </r>
    <r>
      <rPr>
        <sz val="11"/>
        <color theme="1"/>
        <rFont val="Calibri"/>
        <family val="2"/>
        <scheme val="minor"/>
      </rPr>
      <t xml:space="preserve"> </t>
    </r>
    <r>
      <rPr>
        <sz val="11"/>
        <color rgb="FFFFFF99"/>
        <rFont val="Calibri"/>
        <family val="2"/>
        <scheme val="minor"/>
      </rPr>
      <t>⬛</t>
    </r>
    <r>
      <rPr>
        <sz val="11"/>
        <rFont val="Calibri"/>
        <family val="2"/>
        <scheme val="minor"/>
      </rPr>
      <t xml:space="preserve"> son las que deben trasladarse a la </t>
    </r>
    <r>
      <rPr>
        <b/>
        <sz val="11"/>
        <rFont val="Calibri"/>
        <family val="2"/>
        <scheme val="minor"/>
      </rPr>
      <t>columna E</t>
    </r>
    <r>
      <rPr>
        <sz val="11"/>
        <rFont val="Calibri"/>
        <family val="2"/>
        <scheme val="minor"/>
      </rPr>
      <t xml:space="preserve"> de la hoja de </t>
    </r>
    <r>
      <rPr>
        <b/>
        <sz val="11"/>
        <rFont val="Calibri"/>
        <family val="2"/>
        <scheme val="minor"/>
      </rPr>
      <t>Resultados_finales</t>
    </r>
    <r>
      <rPr>
        <sz val="11"/>
        <rFont val="Calibri"/>
        <family val="2"/>
        <scheme val="minor"/>
      </rPr>
      <t xml:space="preserve">.
- Las celdas </t>
    </r>
    <r>
      <rPr>
        <b/>
        <sz val="11"/>
        <rFont val="Calibri"/>
        <family val="2"/>
        <scheme val="minor"/>
      </rPr>
      <t xml:space="preserve">con fondo azul </t>
    </r>
    <r>
      <rPr>
        <sz val="11"/>
        <color theme="8" tint="0.59999389629810485"/>
        <rFont val="Calibri"/>
        <family val="2"/>
        <scheme val="minor"/>
      </rPr>
      <t>⬛</t>
    </r>
    <r>
      <rPr>
        <sz val="11"/>
        <rFont val="Calibri"/>
        <family val="2"/>
        <scheme val="minor"/>
      </rPr>
      <t xml:space="preserve"> son las que deben trasladarse a la</t>
    </r>
    <r>
      <rPr>
        <b/>
        <sz val="11"/>
        <rFont val="Calibri"/>
        <family val="2"/>
        <scheme val="minor"/>
      </rPr>
      <t xml:space="preserve"> columna B</t>
    </r>
    <r>
      <rPr>
        <sz val="11"/>
        <rFont val="Calibri"/>
        <family val="2"/>
        <scheme val="minor"/>
      </rPr>
      <t xml:space="preserve"> del archivo </t>
    </r>
    <r>
      <rPr>
        <b/>
        <sz val="11"/>
        <rFont val="Calibri"/>
        <family val="2"/>
        <scheme val="minor"/>
      </rPr>
      <t>«C.2.- Hoja de resultado finales»</t>
    </r>
    <r>
      <rPr>
        <sz val="11"/>
        <rFont val="Calibri"/>
        <family val="2"/>
        <scheme val="minor"/>
      </rPr>
      <t>.</t>
    </r>
    <r>
      <rPr>
        <sz val="11"/>
        <color theme="1"/>
        <rFont val="Calibri"/>
        <family val="2"/>
        <scheme val="minor"/>
      </rPr>
      <t xml:space="preserve">
- No modificar la estructura de columnas ni su orden en ninguna hoja del libro.
   Si se requiere hacer comprobaciones o cálculos adicionales, utilice otro libro independiente.
- Cada título (abono o multiviaje infantil) debe tener su propia hoja independiente. No se pueden introducir varios títulos en una misma hoja.
</t>
    </r>
  </si>
  <si>
    <t>Precio unitario con descuento de cada validación</t>
  </si>
  <si>
    <t>Pérdida unitaria de ingresos por cada validación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</si>
</sst>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0.00\ &quot;€&quot;"/>
  </numFmts>
  <fonts count="22" x14ac:knownFonts="1">
    <font>
      <sz val="11"/>
      <color theme="1"/>
      <name val="Calibri"/>
      <family val="2"/>
      <scheme val="minor"/>
    </font>
    <font>
      <sz val="11"/>
      <color theme="1"/>
      <name val="Calibri"/>
      <family val="2"/>
      <scheme val="minor"/>
    </font>
    <font>
      <b/>
      <sz val="11"/>
      <color theme="1"/>
      <name val="Calibri"/>
      <family val="2"/>
      <scheme val="minor"/>
    </font>
    <font>
      <sz val="8"/>
      <name val="Calibri"/>
      <family val="2"/>
      <scheme val="minor"/>
    </font>
    <font>
      <b/>
      <sz val="9"/>
      <color indexed="81"/>
      <name val="Tahoma"/>
      <family val="2"/>
    </font>
    <font>
      <b/>
      <sz val="10"/>
      <color theme="0" tint="-0.499984740745262"/>
      <name val="Calibri"/>
      <family val="2"/>
      <scheme val="minor"/>
    </font>
    <font>
      <b/>
      <sz val="9"/>
      <color theme="0" tint="-0.499984740745262"/>
      <name val="Calibri"/>
      <family val="2"/>
      <scheme val="minor"/>
    </font>
    <font>
      <b/>
      <sz val="20"/>
      <color theme="0"/>
      <name val="Calibri"/>
      <family val="2"/>
      <scheme val="minor"/>
    </font>
    <font>
      <b/>
      <sz val="20"/>
      <name val="Calibri"/>
      <family val="2"/>
      <scheme val="minor"/>
    </font>
    <font>
      <b/>
      <sz val="14"/>
      <color theme="1"/>
      <name val="Calibri"/>
      <family val="2"/>
      <scheme val="minor"/>
    </font>
    <font>
      <b/>
      <sz val="16"/>
      <color theme="1"/>
      <name val="Calibri"/>
      <family val="2"/>
      <scheme val="minor"/>
    </font>
    <font>
      <sz val="11"/>
      <color rgb="FF000000"/>
      <name val="Aptos Narrow"/>
      <family val="2"/>
      <charset val="1"/>
    </font>
    <font>
      <b/>
      <sz val="11"/>
      <color theme="0" tint="-0.34998626667073579"/>
      <name val="Calibri"/>
      <family val="2"/>
      <scheme val="minor"/>
    </font>
    <font>
      <b/>
      <sz val="12"/>
      <color theme="1"/>
      <name val="Calibri"/>
      <family val="2"/>
      <scheme val="minor"/>
    </font>
    <font>
      <b/>
      <sz val="11"/>
      <color theme="9" tint="-0.249977111117893"/>
      <name val="Calibri"/>
      <family val="2"/>
      <scheme val="minor"/>
    </font>
    <font>
      <b/>
      <sz val="11"/>
      <color rgb="FF92D050"/>
      <name val="Calibri"/>
      <family val="2"/>
      <scheme val="minor"/>
    </font>
    <font>
      <b/>
      <sz val="11"/>
      <color theme="0" tint="-0.14999847407452621"/>
      <name val="Calibri"/>
      <family val="2"/>
      <scheme val="minor"/>
    </font>
    <font>
      <b/>
      <u/>
      <sz val="11"/>
      <color theme="1"/>
      <name val="Calibri"/>
      <family val="2"/>
      <scheme val="minor"/>
    </font>
    <font>
      <sz val="11"/>
      <name val="Calibri"/>
      <family val="2"/>
      <scheme val="minor"/>
    </font>
    <font>
      <b/>
      <sz val="11"/>
      <name val="Calibri"/>
      <family val="2"/>
      <scheme val="minor"/>
    </font>
    <font>
      <sz val="11"/>
      <color theme="8" tint="0.59999389629810485"/>
      <name val="Calibri"/>
      <family val="2"/>
      <scheme val="minor"/>
    </font>
    <font>
      <sz val="11"/>
      <color rgb="FFFFFF99"/>
      <name val="Calibri"/>
      <family val="2"/>
      <scheme val="minor"/>
    </font>
  </fonts>
  <fills count="10">
    <fill>
      <patternFill patternType="none"/>
    </fill>
    <fill>
      <patternFill patternType="gray125"/>
    </fill>
    <fill>
      <patternFill patternType="solid">
        <fgColor theme="4" tint="-0.249977111117893"/>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FFF99"/>
        <bgColor indexed="64"/>
      </patternFill>
    </fill>
    <fill>
      <patternFill patternType="solid">
        <fgColor theme="8" tint="0.59999389629810485"/>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s>
  <cellStyleXfs count="3">
    <xf numFmtId="0" fontId="0" fillId="0" borderId="0"/>
    <xf numFmtId="9" fontId="1" fillId="0" borderId="0" applyFont="0" applyFill="0" applyBorder="0" applyAlignment="0" applyProtection="0"/>
    <xf numFmtId="44" fontId="1" fillId="0" borderId="0" applyFont="0" applyFill="0" applyBorder="0" applyAlignment="0" applyProtection="0"/>
  </cellStyleXfs>
  <cellXfs count="70">
    <xf numFmtId="0" fontId="0" fillId="0" borderId="0" xfId="0"/>
    <xf numFmtId="0" fontId="0" fillId="0" borderId="0" xfId="0" applyAlignment="1">
      <alignment wrapText="1"/>
    </xf>
    <xf numFmtId="49" fontId="7" fillId="2" borderId="0" xfId="0" applyNumberFormat="1" applyFont="1" applyFill="1" applyAlignment="1">
      <alignment horizontal="left" vertical="center" wrapText="1" indent="6"/>
    </xf>
    <xf numFmtId="49" fontId="7" fillId="2" borderId="0" xfId="0" applyNumberFormat="1" applyFont="1" applyFill="1" applyAlignment="1">
      <alignment horizontal="center" vertical="center" wrapText="1"/>
    </xf>
    <xf numFmtId="49" fontId="8" fillId="3" borderId="0" xfId="0" applyNumberFormat="1" applyFont="1" applyFill="1" applyAlignment="1">
      <alignment vertical="center"/>
    </xf>
    <xf numFmtId="49" fontId="0" fillId="4" borderId="0" xfId="0" applyNumberFormat="1" applyFill="1" applyAlignment="1">
      <alignment vertical="center"/>
    </xf>
    <xf numFmtId="0" fontId="9" fillId="0" borderId="0" xfId="0" applyFont="1"/>
    <xf numFmtId="49" fontId="10" fillId="0" borderId="0" xfId="0" applyNumberFormat="1" applyFont="1" applyAlignment="1">
      <alignment vertical="center"/>
    </xf>
    <xf numFmtId="49" fontId="0" fillId="0" borderId="0" xfId="0" applyNumberFormat="1"/>
    <xf numFmtId="0" fontId="0" fillId="0" borderId="0" xfId="0" applyAlignment="1">
      <alignment vertical="top"/>
    </xf>
    <xf numFmtId="0" fontId="0" fillId="4" borderId="2" xfId="0" applyFill="1" applyBorder="1" applyAlignment="1">
      <alignment horizontal="center"/>
    </xf>
    <xf numFmtId="0" fontId="0" fillId="0" borderId="1" xfId="0" applyBorder="1" applyProtection="1">
      <protection locked="0"/>
    </xf>
    <xf numFmtId="9" fontId="0" fillId="0" borderId="1" xfId="1" applyFont="1" applyBorder="1" applyProtection="1">
      <protection locked="0"/>
    </xf>
    <xf numFmtId="0" fontId="0" fillId="0" borderId="11" xfId="0" applyBorder="1" applyProtection="1">
      <protection locked="0"/>
    </xf>
    <xf numFmtId="0" fontId="2" fillId="5" borderId="9"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0" fillId="5" borderId="1" xfId="0" applyFill="1" applyBorder="1"/>
    <xf numFmtId="10" fontId="0" fillId="5" borderId="1" xfId="0" applyNumberFormat="1" applyFill="1" applyBorder="1"/>
    <xf numFmtId="0" fontId="2" fillId="5" borderId="4"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0" fillId="0" borderId="7" xfId="0" applyBorder="1"/>
    <xf numFmtId="0" fontId="0" fillId="0" borderId="0" xfId="0" applyProtection="1">
      <protection locked="0"/>
    </xf>
    <xf numFmtId="0" fontId="0" fillId="5" borderId="1" xfId="0" applyFill="1" applyBorder="1" applyProtection="1">
      <protection locked="0"/>
    </xf>
    <xf numFmtId="0" fontId="0" fillId="0" borderId="0" xfId="0" applyAlignment="1" applyProtection="1">
      <alignment vertical="top" wrapText="1"/>
      <protection locked="0"/>
    </xf>
    <xf numFmtId="0" fontId="0" fillId="0" borderId="0" xfId="0" applyAlignment="1" applyProtection="1">
      <alignment wrapText="1"/>
      <protection locked="0"/>
    </xf>
    <xf numFmtId="2" fontId="0" fillId="0" borderId="0" xfId="0" applyNumberFormat="1" applyProtection="1">
      <protection locked="0"/>
    </xf>
    <xf numFmtId="9" fontId="0" fillId="5" borderId="1" xfId="1" applyFont="1" applyFill="1" applyBorder="1" applyProtection="1"/>
    <xf numFmtId="9" fontId="0" fillId="5" borderId="1" xfId="1" applyFont="1" applyFill="1" applyBorder="1" applyProtection="1">
      <protection locked="0"/>
    </xf>
    <xf numFmtId="44" fontId="2" fillId="5" borderId="3" xfId="2" applyFont="1" applyFill="1" applyBorder="1" applyAlignment="1" applyProtection="1">
      <alignment horizontal="center" vertical="center" wrapText="1"/>
    </xf>
    <xf numFmtId="0" fontId="11" fillId="4" borderId="11" xfId="0" applyFont="1" applyFill="1" applyBorder="1" applyAlignment="1">
      <alignment horizontal="center"/>
    </xf>
    <xf numFmtId="3" fontId="0" fillId="0" borderId="1" xfId="0" applyNumberFormat="1" applyBorder="1"/>
    <xf numFmtId="164" fontId="0" fillId="0" borderId="1" xfId="2" applyNumberFormat="1" applyFont="1" applyBorder="1" applyProtection="1"/>
    <xf numFmtId="10" fontId="0" fillId="0" borderId="1" xfId="1" applyNumberFormat="1" applyFont="1" applyBorder="1" applyProtection="1"/>
    <xf numFmtId="164" fontId="0" fillId="0" borderId="1" xfId="2" applyNumberFormat="1" applyFont="1" applyFill="1" applyBorder="1" applyProtection="1"/>
    <xf numFmtId="10" fontId="0" fillId="5" borderId="1" xfId="1" applyNumberFormat="1" applyFont="1" applyFill="1" applyBorder="1" applyProtection="1"/>
    <xf numFmtId="164" fontId="0" fillId="5" borderId="1" xfId="2" applyNumberFormat="1" applyFont="1" applyFill="1" applyBorder="1" applyProtection="1"/>
    <xf numFmtId="164" fontId="0" fillId="5" borderId="1" xfId="2" applyNumberFormat="1" applyFont="1" applyFill="1" applyBorder="1" applyProtection="1">
      <protection locked="0"/>
    </xf>
    <xf numFmtId="164" fontId="0" fillId="0" borderId="1" xfId="2" applyNumberFormat="1" applyFont="1" applyBorder="1" applyProtection="1">
      <protection locked="0"/>
    </xf>
    <xf numFmtId="164" fontId="0" fillId="5" borderId="5" xfId="2" applyNumberFormat="1" applyFont="1" applyFill="1" applyBorder="1" applyProtection="1"/>
    <xf numFmtId="164" fontId="0" fillId="5" borderId="5" xfId="2" applyNumberFormat="1" applyFont="1" applyFill="1" applyBorder="1" applyProtection="1">
      <protection locked="0"/>
    </xf>
    <xf numFmtId="0" fontId="0" fillId="6" borderId="6" xfId="0" applyFill="1" applyBorder="1" applyProtection="1">
      <protection locked="0"/>
    </xf>
    <xf numFmtId="164" fontId="0" fillId="7" borderId="1" xfId="2" applyNumberFormat="1" applyFont="1" applyFill="1" applyBorder="1" applyProtection="1"/>
    <xf numFmtId="0" fontId="2" fillId="0" borderId="0" xfId="0" applyFont="1" applyProtection="1">
      <protection locked="0"/>
    </xf>
    <xf numFmtId="0" fontId="2" fillId="7" borderId="1" xfId="0" applyFont="1" applyFill="1" applyBorder="1" applyProtection="1">
      <protection locked="0"/>
    </xf>
    <xf numFmtId="3" fontId="2" fillId="7" borderId="1" xfId="0" applyNumberFormat="1" applyFont="1" applyFill="1" applyBorder="1"/>
    <xf numFmtId="0" fontId="12" fillId="7" borderId="1" xfId="0" applyFont="1" applyFill="1" applyBorder="1" applyAlignment="1" applyProtection="1">
      <alignment horizontal="center"/>
      <protection locked="0"/>
    </xf>
    <xf numFmtId="164" fontId="2" fillId="7" borderId="1" xfId="2" applyNumberFormat="1" applyFont="1" applyFill="1" applyBorder="1" applyProtection="1"/>
    <xf numFmtId="0" fontId="0" fillId="0" borderId="0" xfId="0" applyAlignment="1">
      <alignment horizontal="right"/>
    </xf>
    <xf numFmtId="10" fontId="0" fillId="5" borderId="1" xfId="1" applyNumberFormat="1" applyFont="1" applyFill="1" applyBorder="1" applyAlignment="1" applyProtection="1">
      <alignment horizontal="right"/>
    </xf>
    <xf numFmtId="0" fontId="0" fillId="0" borderId="0" xfId="0" applyAlignment="1" applyProtection="1">
      <alignment horizontal="right"/>
      <protection locked="0"/>
    </xf>
    <xf numFmtId="0" fontId="0" fillId="5" borderId="7" xfId="0" applyFill="1" applyBorder="1"/>
    <xf numFmtId="0" fontId="2" fillId="7" borderId="7" xfId="0" applyFont="1" applyFill="1" applyBorder="1"/>
    <xf numFmtId="164" fontId="0" fillId="5" borderId="1" xfId="2" applyNumberFormat="1" applyFont="1" applyFill="1" applyBorder="1"/>
    <xf numFmtId="3" fontId="0" fillId="0" borderId="1" xfId="0" applyNumberFormat="1" applyBorder="1" applyProtection="1">
      <protection locked="0"/>
    </xf>
    <xf numFmtId="0" fontId="2" fillId="0" borderId="0" xfId="0" applyFont="1"/>
    <xf numFmtId="164" fontId="2" fillId="7" borderId="1" xfId="2" applyNumberFormat="1" applyFont="1" applyFill="1" applyBorder="1"/>
    <xf numFmtId="164" fontId="0" fillId="5" borderId="1" xfId="2" applyNumberFormat="1" applyFont="1" applyFill="1" applyBorder="1" applyAlignment="1" applyProtection="1">
      <alignment horizontal="right"/>
    </xf>
    <xf numFmtId="49" fontId="8" fillId="0" borderId="0" xfId="0" applyNumberFormat="1" applyFont="1" applyAlignment="1">
      <alignment vertical="center"/>
    </xf>
    <xf numFmtId="49" fontId="0" fillId="0" borderId="0" xfId="0" applyNumberFormat="1" applyAlignment="1">
      <alignment vertical="center"/>
    </xf>
    <xf numFmtId="0" fontId="0" fillId="0" borderId="0" xfId="0" applyAlignment="1">
      <alignment vertical="top" wrapText="1"/>
    </xf>
    <xf numFmtId="0" fontId="0" fillId="0" borderId="0" xfId="0" applyAlignment="1">
      <alignment horizontal="left" vertical="top" wrapText="1"/>
    </xf>
    <xf numFmtId="0" fontId="9" fillId="0" borderId="0" xfId="0" applyFont="1" applyAlignment="1">
      <alignment vertical="top"/>
    </xf>
    <xf numFmtId="164" fontId="2" fillId="8" borderId="1" xfId="2" applyNumberFormat="1" applyFont="1" applyFill="1" applyBorder="1" applyProtection="1"/>
    <xf numFmtId="164" fontId="2" fillId="8" borderId="1" xfId="2" applyNumberFormat="1" applyFont="1" applyFill="1" applyBorder="1"/>
    <xf numFmtId="164" fontId="0" fillId="9" borderId="1" xfId="2" applyNumberFormat="1" applyFont="1" applyFill="1" applyBorder="1" applyProtection="1"/>
    <xf numFmtId="164" fontId="0" fillId="9" borderId="8" xfId="2" applyNumberFormat="1" applyFont="1" applyFill="1" applyBorder="1" applyProtection="1"/>
    <xf numFmtId="49" fontId="0" fillId="0" borderId="0" xfId="0" applyNumberFormat="1" applyAlignment="1">
      <alignment horizontal="left" vertical="top" wrapText="1"/>
    </xf>
  </cellXfs>
  <cellStyles count="3">
    <cellStyle name="Moneda" xfId="2" builtinId="4"/>
    <cellStyle name="Normal" xfId="0" builtinId="0"/>
    <cellStyle name="Porcentaje" xfId="1" builtinId="5"/>
  </cellStyles>
  <dxfs count="292">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numFmt numFmtId="34" formatCode="_-* #,##0.00\ &quot;€&quot;_-;\-* #,##0.00\ &quot;€&quot;_-;_-* &quot;-&quot;??\ &quot;€&quot;_-;_-@_-"/>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164" formatCode="#,##0.00\ &quot;€&quot;"/>
      <fill>
        <patternFill>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4" formatCode="_-* #,##0.00\ &quot;€&quot;_-;\-* #,##0.00\ &quot;€&quot;_-;_-* &quot;-&quot;??\ &quot;€&quot;_-;_-@_-"/>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164" formatCode="#,##0.00\ &quot;€&quot;"/>
      <fill>
        <patternFill>
          <fgColor indexed="64"/>
          <bgColor theme="0" tint="-4.9989318521683403E-2"/>
        </patternFill>
      </fill>
      <border diagonalUp="0" diagonalDown="0">
        <left style="thin">
          <color indexed="64"/>
        </left>
        <right style="thin">
          <color indexed="64"/>
        </right>
        <top style="thin">
          <color indexed="64"/>
        </top>
        <bottom style="thin">
          <color indexed="64"/>
        </bottom>
      </border>
    </dxf>
    <dxf>
      <numFmt numFmtId="164" formatCode="#,##0.00\ &quot;€&quot;"/>
      <fill>
        <patternFill>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3" formatCode="0%"/>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4" formatCode="0.00%"/>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0.00\ &quot;€&quot;"/>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0.00\ &quot;€&quot;"/>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thin">
          <color indexed="64"/>
        </left>
        <right style="thin">
          <color indexed="64"/>
        </right>
        <top style="thin">
          <color indexed="64"/>
        </top>
        <bottom style="thin">
          <color indexed="64"/>
        </bottom>
      </border>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fill>
        <patternFill>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border>
        <top style="thin">
          <color rgb="FF000000"/>
        </top>
      </border>
    </dxf>
    <dxf>
      <fill>
        <patternFill patternType="solid">
          <fgColor rgb="FF000000"/>
          <bgColor rgb="FFD9D9D9"/>
        </patternFill>
      </fill>
      <border diagonalUp="0" diagonalDown="0" outline="0">
        <left style="thin">
          <color rgb="FF000000"/>
        </left>
        <right style="thin">
          <color rgb="FF000000"/>
        </right>
        <top/>
        <bottom/>
      </border>
    </dxf>
    <dxf>
      <border outline="0">
        <left style="thin">
          <color rgb="FF000000"/>
        </left>
        <top style="thin">
          <color rgb="FF000000"/>
        </top>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indexed="64"/>
        </left>
        <right style="thin">
          <color indexed="64"/>
        </right>
        <top/>
        <bottom/>
      </border>
    </dxf>
    <dxf>
      <numFmt numFmtId="34" formatCode="_-* #,##0.00\ &quot;€&quot;_-;\-* #,##0.00\ &quot;€&quot;_-;_-* &quot;-&quot;??\ &quot;€&quot;_-;_-@_-"/>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164" formatCode="#,##0.00\ &quot;€&quot;"/>
      <fill>
        <patternFill>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4" formatCode="_-* #,##0.00\ &quot;€&quot;_-;\-* #,##0.00\ &quot;€&quot;_-;_-* &quot;-&quot;??\ &quot;€&quot;_-;_-@_-"/>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164" formatCode="#,##0.00\ &quot;€&quot;"/>
      <fill>
        <patternFill>
          <fgColor indexed="64"/>
          <bgColor theme="0" tint="-4.9989318521683403E-2"/>
        </patternFill>
      </fill>
      <border diagonalUp="0" diagonalDown="0">
        <left style="thin">
          <color indexed="64"/>
        </left>
        <right style="thin">
          <color indexed="64"/>
        </right>
        <top style="thin">
          <color indexed="64"/>
        </top>
        <bottom style="thin">
          <color indexed="64"/>
        </bottom>
      </border>
    </dxf>
    <dxf>
      <numFmt numFmtId="164" formatCode="#,##0.00\ &quot;€&quot;"/>
      <fill>
        <patternFill>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3" formatCode="0%"/>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4" formatCode="0.00%"/>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0.00\ &quot;€&quot;"/>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0.00\ &quot;€&quot;"/>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thin">
          <color indexed="64"/>
        </left>
        <right style="thin">
          <color indexed="64"/>
        </right>
        <top style="thin">
          <color indexed="64"/>
        </top>
        <bottom style="thin">
          <color indexed="64"/>
        </bottom>
      </border>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fill>
        <patternFill>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border>
        <top style="thin">
          <color indexed="64"/>
        </top>
      </border>
    </dxf>
    <dxf>
      <fill>
        <patternFill patternType="solid">
          <fgColor indexed="64"/>
          <bgColor theme="0" tint="-0.14999847407452621"/>
        </patternFill>
      </fill>
      <border diagonalUp="0" diagonalDown="0" outline="0">
        <left style="thin">
          <color indexed="64"/>
        </left>
        <right style="thin">
          <color indexed="64"/>
        </right>
        <top/>
        <bottom/>
      </border>
    </dxf>
    <dxf>
      <border outline="0">
        <left style="thin">
          <color indexed="64"/>
        </left>
        <top style="thin">
          <color indexed="64"/>
        </top>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patternType="solid">
          <fgColor indexed="64"/>
          <bgColor theme="9" tint="0.59999389629810485"/>
        </patternFill>
      </fill>
      <border diagonalUp="0" diagonalDown="0" outline="0">
        <left style="thin">
          <color indexed="64"/>
        </left>
        <right/>
        <top style="thin">
          <color indexed="64"/>
        </top>
        <bottom/>
      </border>
      <protection locked="0" hidden="0"/>
    </dxf>
    <dxf>
      <border diagonalUp="0" diagonalDown="0" outline="0">
        <left/>
        <right style="thin">
          <color indexed="64"/>
        </right>
        <top style="thin">
          <color indexed="64"/>
        </top>
        <bottom/>
      </border>
      <protection locked="0" hidden="0"/>
    </dxf>
    <dxf>
      <border outline="0">
        <top style="thin">
          <color rgb="FF000000"/>
        </top>
      </border>
    </dxf>
    <dxf>
      <border outline="0">
        <left style="thin">
          <color rgb="FF000000"/>
        </left>
        <right style="thin">
          <color rgb="FF000000"/>
        </right>
        <top style="thin">
          <color rgb="FF000000"/>
        </top>
        <bottom style="thin">
          <color rgb="FF000000"/>
        </bottom>
      </border>
    </dxf>
    <dxf>
      <protection locked="0" hidden="0"/>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164" formatCode="#,##0.00\ &quot;€&quot;"/>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164" formatCode="#,##0.00\ &quot;€&quot;"/>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164" formatCode="#,##0.00\ &quot;€&quot;"/>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164" formatCode="#,##0.00\ &quot;€&quot;"/>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4" formatCode="0.00%"/>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2" formatCode="0.0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right"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numFmt numFmtId="34" formatCode="_-* #,##0.00\ &quot;€&quot;_-;\-* #,##0.00\ &quot;€&quot;_-;_-* &quot;-&quot;??\ &quot;€&quot;_-;_-@_-"/>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fill>
        <patternFill patternType="solid">
          <fgColor rgb="FF000000"/>
          <bgColor rgb="FFD9D9D9"/>
        </patternFill>
      </fill>
      <border diagonalUp="0" diagonalDown="0">
        <left style="thin">
          <color rgb="FF000000"/>
        </left>
        <right style="thin">
          <color rgb="FF000000"/>
        </right>
        <top/>
        <bottom/>
      </border>
      <protection locked="0" hidden="0"/>
    </dxf>
    <dxf>
      <border outline="0">
        <left style="thin">
          <color rgb="FF000000"/>
        </left>
        <top style="thin">
          <color rgb="FF000000"/>
        </top>
      </border>
    </dxf>
    <dxf>
      <protection locked="0" hidden="0"/>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patternType="solid">
          <fgColor indexed="64"/>
          <bgColor theme="9" tint="0.59999389629810485"/>
        </patternFill>
      </fill>
      <border diagonalUp="0" diagonalDown="0" outline="0">
        <left style="thin">
          <color indexed="64"/>
        </left>
        <right/>
        <top style="thin">
          <color indexed="64"/>
        </top>
        <bottom/>
      </border>
      <protection locked="0" hidden="0"/>
    </dxf>
    <dxf>
      <border diagonalUp="0" diagonalDown="0" outline="0">
        <left/>
        <right style="thin">
          <color indexed="64"/>
        </right>
        <top style="thin">
          <color indexed="64"/>
        </top>
        <bottom/>
      </border>
      <protection locked="0" hidden="0"/>
    </dxf>
    <dxf>
      <border outline="0">
        <top style="thin">
          <color rgb="FF000000"/>
        </top>
      </border>
    </dxf>
    <dxf>
      <border outline="0">
        <left style="thin">
          <color rgb="FF000000"/>
        </left>
        <right style="thin">
          <color rgb="FF000000"/>
        </right>
        <top style="thin">
          <color rgb="FF000000"/>
        </top>
        <bottom style="thin">
          <color rgb="FF000000"/>
        </bottom>
      </border>
    </dxf>
    <dxf>
      <protection locked="0" hidden="0"/>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164" formatCode="#,##0.00\ &quot;€&quot;"/>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164" formatCode="#,##0.00\ &quot;€&quot;"/>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164" formatCode="#,##0.00\ &quot;€&quot;"/>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164" formatCode="#,##0.00\ &quot;€&quot;"/>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4" formatCode="0.00%"/>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2" formatCode="0.0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right"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numFmt numFmtId="34" formatCode="_-* #,##0.00\ &quot;€&quot;_-;\-* #,##0.00\ &quot;€&quot;_-;_-* &quot;-&quot;??\ &quot;€&quot;_-;_-@_-"/>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fill>
        <patternFill patternType="solid">
          <fgColor rgb="FF000000"/>
          <bgColor rgb="FFD9D9D9"/>
        </patternFill>
      </fill>
      <border diagonalUp="0" diagonalDown="0">
        <left style="thin">
          <color rgb="FF000000"/>
        </left>
        <right style="thin">
          <color rgb="FF000000"/>
        </right>
        <top/>
        <bottom/>
      </border>
      <protection locked="0" hidden="0"/>
    </dxf>
    <dxf>
      <border outline="0">
        <left style="thin">
          <color rgb="FF000000"/>
        </left>
        <top style="thin">
          <color rgb="FF000000"/>
        </top>
      </border>
    </dxf>
    <dxf>
      <protection locked="0" hidden="0"/>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patternType="solid">
          <fgColor indexed="64"/>
          <bgColor theme="9" tint="0.59999389629810485"/>
        </patternFill>
      </fill>
      <border diagonalUp="0" diagonalDown="0" outline="0">
        <left style="thin">
          <color indexed="64"/>
        </left>
        <right/>
        <top style="thin">
          <color indexed="64"/>
        </top>
        <bottom/>
      </border>
      <protection locked="0" hidden="0"/>
    </dxf>
    <dxf>
      <border diagonalUp="0" diagonalDown="0" outline="0">
        <left/>
        <right style="thin">
          <color indexed="64"/>
        </right>
        <top style="thin">
          <color indexed="64"/>
        </top>
        <bottom/>
      </border>
      <protection locked="0" hidden="0"/>
    </dxf>
    <dxf>
      <border outline="0">
        <top style="thin">
          <color rgb="FF000000"/>
        </top>
      </border>
    </dxf>
    <dxf>
      <border outline="0">
        <left style="thin">
          <color rgb="FF000000"/>
        </left>
        <right style="thin">
          <color rgb="FF000000"/>
        </right>
        <top style="thin">
          <color rgb="FF000000"/>
        </top>
        <bottom style="thin">
          <color rgb="FF000000"/>
        </bottom>
      </border>
    </dxf>
    <dxf>
      <protection locked="0" hidden="0"/>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164" formatCode="#,##0.00\ &quot;€&quot;"/>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164" formatCode="#,##0.00\ &quot;€&quot;"/>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164" formatCode="#,##0.00\ &quot;€&quot;"/>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164" formatCode="#,##0.00\ &quot;€&quot;"/>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4" formatCode="0.00%"/>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2" formatCode="0.0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right"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numFmt numFmtId="34" formatCode="_-* #,##0.00\ &quot;€&quot;_-;\-* #,##0.00\ &quot;€&quot;_-;_-* &quot;-&quot;??\ &quot;€&quot;_-;_-@_-"/>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fill>
        <patternFill patternType="solid">
          <fgColor rgb="FF000000"/>
          <bgColor rgb="FFD9D9D9"/>
        </patternFill>
      </fill>
      <border diagonalUp="0" diagonalDown="0">
        <left style="thin">
          <color rgb="FF000000"/>
        </left>
        <right style="thin">
          <color rgb="FF000000"/>
        </right>
        <top/>
        <bottom/>
      </border>
      <protection locked="0" hidden="0"/>
    </dxf>
    <dxf>
      <border outline="0">
        <left style="thin">
          <color rgb="FF000000"/>
        </left>
        <top style="thin">
          <color rgb="FF000000"/>
        </top>
      </border>
    </dxf>
    <dxf>
      <protection locked="0" hidden="0"/>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patternType="solid">
          <fgColor indexed="64"/>
          <bgColor theme="9" tint="0.59999389629810485"/>
        </patternFill>
      </fill>
      <border diagonalUp="0" diagonalDown="0" outline="0">
        <left style="thin">
          <color indexed="64"/>
        </left>
        <right/>
        <top style="thin">
          <color indexed="64"/>
        </top>
        <bottom/>
      </border>
      <protection locked="0" hidden="0"/>
    </dxf>
    <dxf>
      <border diagonalUp="0" diagonalDown="0" outline="0">
        <left/>
        <right style="thin">
          <color indexed="64"/>
        </right>
        <top style="thin">
          <color indexed="64"/>
        </top>
        <bottom/>
      </border>
      <protection locked="0" hidden="0"/>
    </dxf>
    <dxf>
      <border outline="0">
        <top style="thin">
          <color rgb="FF000000"/>
        </top>
      </border>
    </dxf>
    <dxf>
      <border outline="0">
        <left style="thin">
          <color rgb="FF000000"/>
        </left>
        <right style="thin">
          <color rgb="FF000000"/>
        </right>
        <top style="thin">
          <color rgb="FF000000"/>
        </top>
        <bottom style="thin">
          <color rgb="FF000000"/>
        </bottom>
      </border>
    </dxf>
    <dxf>
      <protection locked="0" hidden="0"/>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164" formatCode="#,##0.00\ &quot;€&quot;"/>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164" formatCode="#,##0.00\ &quot;€&quot;"/>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164" formatCode="#,##0.00\ &quot;€&quot;"/>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164" formatCode="#,##0.00\ &quot;€&quot;"/>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4" formatCode="0.00%"/>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2" formatCode="0.0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right"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numFmt numFmtId="34" formatCode="_-* #,##0.00\ &quot;€&quot;_-;\-* #,##0.00\ &quot;€&quot;_-;_-* &quot;-&quot;??\ &quot;€&quot;_-;_-@_-"/>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fill>
        <patternFill patternType="solid">
          <fgColor rgb="FF000000"/>
          <bgColor rgb="FFD9D9D9"/>
        </patternFill>
      </fill>
      <border diagonalUp="0" diagonalDown="0">
        <left style="thin">
          <color rgb="FF000000"/>
        </left>
        <right style="thin">
          <color rgb="FF000000"/>
        </right>
        <top/>
        <bottom/>
      </border>
      <protection locked="0" hidden="0"/>
    </dxf>
    <dxf>
      <border outline="0">
        <left style="thin">
          <color rgb="FF000000"/>
        </left>
        <top style="thin">
          <color rgb="FF000000"/>
        </top>
      </border>
    </dxf>
    <dxf>
      <protection locked="0" hidden="0"/>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patternType="solid">
          <fgColor indexed="64"/>
          <bgColor theme="9" tint="0.59999389629810485"/>
        </patternFill>
      </fill>
      <border diagonalUp="0" diagonalDown="0" outline="0">
        <left style="thin">
          <color indexed="64"/>
        </left>
        <right/>
        <top style="thin">
          <color indexed="64"/>
        </top>
        <bottom/>
      </border>
      <protection locked="0" hidden="0"/>
    </dxf>
    <dxf>
      <border diagonalUp="0" diagonalDown="0" outline="0">
        <left/>
        <right style="thin">
          <color indexed="64"/>
        </right>
        <top style="thin">
          <color indexed="64"/>
        </top>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protection locked="0" hidden="0"/>
    </dxf>
    <dxf>
      <border outline="0">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164" formatCode="#,##0.00\ &quot;€&quot;"/>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164" formatCode="#,##0.00\ &quot;€&quot;"/>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164" formatCode="#,##0.00\ &quot;€&quot;"/>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164" formatCode="#,##0.00\ &quot;€&quot;"/>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4" formatCode="0.00%"/>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2" formatCode="0.0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right"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numFmt numFmtId="34" formatCode="_-* #,##0.00\ &quot;€&quot;_-;\-* #,##0.00\ &quot;€&quot;_-;_-* &quot;-&quot;??\ &quot;€&quot;_-;_-@_-"/>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fill>
        <patternFill patternType="solid">
          <fgColor indexed="64"/>
          <bgColor theme="0" tint="-0.14999847407452621"/>
        </patternFill>
      </fill>
      <border diagonalUp="0" diagonalDown="0">
        <left style="thin">
          <color indexed="64"/>
        </left>
        <right style="thin">
          <color indexed="64"/>
        </right>
        <top/>
        <bottom/>
      </border>
      <protection locked="0" hidden="0"/>
    </dxf>
    <dxf>
      <border outline="0">
        <left style="thin">
          <color indexed="64"/>
        </left>
        <top style="thin">
          <color indexed="64"/>
        </top>
      </border>
    </dxf>
    <dxf>
      <protection locked="0" hidden="0"/>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numFmt numFmtId="34" formatCode="_-* #,##0.00\ &quot;€&quot;_-;\-* #,##0.00\ &quot;€&quot;_-;_-* &quot;-&quot;??\ &quot;€&quot;_-;_-@_-"/>
      <fill>
        <patternFill patternType="solid">
          <fgColor indexed="64"/>
          <bgColor theme="0" tint="-4.9989318521683403E-2"/>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family val="2"/>
        <scheme val="minor"/>
      </font>
      <numFmt numFmtId="164" formatCode="#,##0.00\ &quot;€&quot;"/>
      <fill>
        <patternFill patternType="solid">
          <fgColor indexed="64"/>
          <bgColor theme="0" tint="-4.9989318521683403E-2"/>
        </patternFill>
      </fill>
      <border diagonalUp="0" diagonalDown="0" outline="0">
        <left style="thin">
          <color indexed="64"/>
        </left>
        <right/>
        <top style="thin">
          <color indexed="64"/>
        </top>
        <bottom style="thin">
          <color indexed="64"/>
        </bottom>
      </border>
      <protection locked="1" hidden="0"/>
    </dxf>
    <dxf>
      <numFmt numFmtId="34" formatCode="_-* #,##0.00\ &quot;€&quot;_-;\-* #,##0.00\ &quot;€&quot;_-;_-* &quot;-&quot;??\ &quot;€&quot;_-;_-@_-"/>
      <fill>
        <patternFill patternType="solid">
          <fgColor indexed="64"/>
          <bgColor theme="0" tint="-4.9989318521683403E-2"/>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family val="2"/>
        <scheme val="minor"/>
      </font>
      <numFmt numFmtId="164" formatCode="#,##0.00\ &quot;€&quot;"/>
      <border diagonalUp="0" diagonalDown="0" outline="0">
        <left style="thin">
          <color indexed="64"/>
        </left>
        <right style="thin">
          <color indexed="64"/>
        </right>
        <top style="thin">
          <color indexed="64"/>
        </top>
        <bottom style="thin">
          <color indexed="64"/>
        </bottom>
      </border>
      <protection locked="1" hidden="0"/>
    </dxf>
    <dxf>
      <numFmt numFmtId="34" formatCode="_-* #,##0.00\ &quot;€&quot;_-;\-* #,##0.00\ &quot;€&quot;_-;_-* &quot;-&quot;??\ &quot;€&quot;_-;_-@_-"/>
      <fill>
        <patternFill patternType="solid">
          <fgColor indexed="64"/>
          <bgColor theme="0" tint="-4.9989318521683403E-2"/>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family val="2"/>
        <scheme val="minor"/>
      </font>
      <numFmt numFmtId="164" formatCode="#,##0.00\ &quot;€&quot;"/>
      <border diagonalUp="0" diagonalDown="0" outline="0">
        <left style="thin">
          <color indexed="64"/>
        </left>
        <right style="thin">
          <color indexed="64"/>
        </right>
        <top style="thin">
          <color indexed="64"/>
        </top>
        <bottom style="thin">
          <color indexed="64"/>
        </bottom>
      </border>
      <protection locked="1" hidden="0"/>
    </dxf>
    <dxf>
      <numFmt numFmtId="34" formatCode="_-* #,##0.00\ &quot;€&quot;_-;\-* #,##0.00\ &quot;€&quot;_-;_-* &quot;-&quot;??\ &quot;€&quot;_-;_-@_-"/>
      <fill>
        <patternFill patternType="solid">
          <fgColor indexed="64"/>
          <bgColor theme="0" tint="-4.9989318521683403E-2"/>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family val="2"/>
        <scheme val="minor"/>
      </font>
      <numFmt numFmtId="164" formatCode="#,##0.00\ &quot;€&quot;"/>
      <border diagonalUp="0" diagonalDown="0" outline="0">
        <left style="thin">
          <color indexed="64"/>
        </left>
        <right style="thin">
          <color indexed="64"/>
        </right>
        <top style="thin">
          <color indexed="64"/>
        </top>
        <bottom style="thin">
          <color indexed="64"/>
        </bottom>
      </border>
      <protection locked="1" hidden="0"/>
    </dxf>
    <dxf>
      <numFmt numFmtId="34" formatCode="_-* #,##0.00\ &quot;€&quot;_-;\-* #,##0.00\ &quot;€&quot;_-;_-* &quot;-&quot;??\ &quot;€&quot;_-;_-@_-"/>
      <fill>
        <patternFill patternType="solid">
          <fgColor indexed="64"/>
          <bgColor theme="0" tint="-4.9989318521683403E-2"/>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family val="2"/>
        <scheme val="minor"/>
      </font>
      <numFmt numFmtId="164" formatCode="#,##0.00\ &quot;€&quot;"/>
      <border diagonalUp="0" diagonalDown="0" outline="0">
        <left style="thin">
          <color indexed="64"/>
        </left>
        <right style="thin">
          <color indexed="64"/>
        </right>
        <top style="thin">
          <color indexed="64"/>
        </top>
        <bottom style="thin">
          <color indexed="64"/>
        </bottom>
      </border>
      <protection locked="1" hidden="0"/>
    </dxf>
    <dxf>
      <numFmt numFmtId="34" formatCode="_-* #,##0.00\ &quot;€&quot;_-;\-* #,##0.00\ &quot;€&quot;_-;_-* &quot;-&quot;??\ &quot;€&quot;_-;_-@_-"/>
      <fill>
        <patternFill patternType="solid">
          <fgColor indexed="64"/>
          <bgColor theme="0" tint="-4.9989318521683403E-2"/>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family val="2"/>
        <scheme val="minor"/>
      </font>
      <numFmt numFmtId="164" formatCode="#,##0.00\ &quot;€&quot;"/>
      <border diagonalUp="0" diagonalDown="0" outline="0">
        <left style="thin">
          <color indexed="64"/>
        </left>
        <right style="thin">
          <color indexed="64"/>
        </right>
        <top style="thin">
          <color indexed="64"/>
        </top>
        <bottom style="thin">
          <color indexed="64"/>
        </bottom>
      </border>
      <protection locked="1"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border diagonalUp="0" diagonalDown="0" outline="0">
        <left/>
        <right style="thin">
          <color indexed="64"/>
        </right>
        <top style="thin">
          <color indexed="64"/>
        </top>
        <bottom style="thin">
          <color indexed="64"/>
        </bottom>
      </border>
      <protection locked="1" hidden="0"/>
    </dxf>
    <dxf>
      <border outline="0">
        <top style="thin">
          <color indexed="64"/>
        </top>
      </border>
    </dxf>
    <dxf>
      <fill>
        <patternFill patternType="solid">
          <fgColor indexed="64"/>
          <bgColor theme="0" tint="-4.9989318521683403E-2"/>
        </patternFill>
      </fill>
      <protection locked="1" hidden="0"/>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protection locked="1" hidden="0"/>
    </dxf>
    <dxf>
      <border outline="0">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rgb="FF000000"/>
        <name val="Aptos Narrow"/>
        <family val="2"/>
        <charset val="1"/>
        <scheme val="none"/>
      </font>
      <fill>
        <patternFill patternType="solid">
          <fgColor indexed="64"/>
          <bgColor theme="0"/>
        </patternFill>
      </fill>
      <alignment horizontal="center" vertical="bottom" textRotation="0" wrapText="0" indent="0" justifyLastLine="0" shrinkToFit="0" readingOrder="0"/>
      <border diagonalUp="0" diagonalDown="0" outline="0">
        <left/>
        <right style="thin">
          <color indexed="64"/>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FF99"/>
      <color rgb="FFC6E0B4"/>
      <color rgb="FFFFC7CE"/>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1</xdr:col>
      <xdr:colOff>648365</xdr:colOff>
      <xdr:row>1</xdr:row>
      <xdr:rowOff>8250</xdr:rowOff>
    </xdr:to>
    <xdr:pic>
      <xdr:nvPicPr>
        <xdr:cNvPr id="2" name="Imagen 1">
          <a:extLst>
            <a:ext uri="{FF2B5EF4-FFF2-40B4-BE49-F238E27FC236}">
              <a16:creationId xmlns:a16="http://schemas.microsoft.com/office/drawing/2014/main" id="{A8A5CBE6-A5B8-4F87-B1AB-0F4576DC9139}"/>
            </a:ext>
          </a:extLst>
        </xdr:cNvPr>
        <xdr:cNvPicPr>
          <a:picLocks noChangeAspect="1"/>
        </xdr:cNvPicPr>
      </xdr:nvPicPr>
      <xdr:blipFill>
        <a:blip xmlns:r="http://schemas.openxmlformats.org/officeDocument/2006/relationships" r:embed="rId1"/>
        <a:stretch>
          <a:fillRect/>
        </a:stretch>
      </xdr:blipFill>
      <xdr:spPr>
        <a:xfrm>
          <a:off x="6350" y="0"/>
          <a:ext cx="1499265" cy="630550"/>
        </a:xfrm>
        <a:prstGeom prst="rect">
          <a:avLst/>
        </a:prstGeom>
      </xdr:spPr>
    </xdr:pic>
    <xdr:clientData/>
  </xdr:twoCellAnchor>
  <xdr:twoCellAnchor editAs="oneCell">
    <xdr:from>
      <xdr:col>1</xdr:col>
      <xdr:colOff>0</xdr:colOff>
      <xdr:row>5</xdr:row>
      <xdr:rowOff>0</xdr:rowOff>
    </xdr:from>
    <xdr:to>
      <xdr:col>3</xdr:col>
      <xdr:colOff>92566</xdr:colOff>
      <xdr:row>5</xdr:row>
      <xdr:rowOff>3321221</xdr:rowOff>
    </xdr:to>
    <xdr:pic>
      <xdr:nvPicPr>
        <xdr:cNvPr id="3" name="Imagen 2">
          <a:extLst>
            <a:ext uri="{FF2B5EF4-FFF2-40B4-BE49-F238E27FC236}">
              <a16:creationId xmlns:a16="http://schemas.microsoft.com/office/drawing/2014/main" id="{10F4AF67-B9ED-E5EC-C05D-004BECC5CF32}"/>
            </a:ext>
          </a:extLst>
        </xdr:cNvPr>
        <xdr:cNvPicPr>
          <a:picLocks noChangeAspect="1"/>
        </xdr:cNvPicPr>
      </xdr:nvPicPr>
      <xdr:blipFill>
        <a:blip xmlns:r="http://schemas.openxmlformats.org/officeDocument/2006/relationships" r:embed="rId2"/>
        <a:stretch>
          <a:fillRect/>
        </a:stretch>
      </xdr:blipFill>
      <xdr:spPr>
        <a:xfrm>
          <a:off x="857250" y="8086725"/>
          <a:ext cx="9550891" cy="332122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3DB4054-3D56-4D75-A89C-BC15B54D9570}" name="tb_entidad" displayName="tb_entidad" ref="A4:B5" totalsRowShown="0" headerRowDxfId="291" headerRowBorderDxfId="290" tableBorderDxfId="289" totalsRowBorderDxfId="288">
  <autoFilter ref="A4:B5" xr:uid="{03DB4054-3D56-4D75-A89C-BC15B54D9570}">
    <filterColumn colId="0" hiddenButton="1"/>
    <filterColumn colId="1" hiddenButton="1"/>
  </autoFilter>
  <tableColumns count="2">
    <tableColumn id="1" xr3:uid="{BE03F901-F4B3-4B86-99E2-12DEB24FF5ED}" name="Número Expediente" dataDxfId="287"/>
    <tableColumn id="2" xr3:uid="{ABF30E74-F52B-4616-A762-2555A76BC5F4}" name="Nombre entidad" dataDxfId="286"/>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74F2441-C589-454D-9F5D-C64975EC6EDD}" name="tb_denominacion_abono_titulo101214" displayName="tb_denominacion_abono_titulo101214" ref="A1:B2" totalsRowShown="0" headerRowDxfId="112" dataDxfId="110" headerRowBorderDxfId="111" tableBorderDxfId="109" totalsRowBorderDxfId="108">
  <autoFilter ref="A1:B2" xr:uid="{CF45745F-D028-4F01-9282-E235F922D854}">
    <filterColumn colId="0" hiddenButton="1"/>
    <filterColumn colId="1" hiddenButton="1"/>
  </autoFilter>
  <tableColumns count="2">
    <tableColumn id="1" xr3:uid="{7986D2C5-C086-4366-9336-E968EF34CCF6}" name="Denominación título o abono" dataDxfId="107"/>
    <tableColumn id="2" xr3:uid="{7FFDC38B-E773-420F-B592-D6C417AED746}" name="Usuarios de abono de uso  temporal ilimitado" dataDxfId="106"/>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1200978-A836-4D44-A3F0-6EB8E17370A7}" name="tb_abono_titulo9111315" displayName="tb_abono_titulo9111315" ref="D1:Q8" headerRowDxfId="105" dataDxfId="104" totalsRowDxfId="102" tableBorderDxfId="103" totalsRowBorderDxfId="101">
  <tableColumns count="14">
    <tableColumn id="1" xr3:uid="{E1F63DDA-8D9E-498A-A479-E1098E0622F8}" name="Mes" totalsRowLabel="Total" dataDxfId="100" totalsRowDxfId="99"/>
    <tableColumn id="2" xr3:uid="{F5EC2860-7324-413A-ACCC-4D81F7B1448E}" name="Nº de billetes expedidos" totalsRowFunction="sum" dataDxfId="98" totalsRowDxfId="97"/>
    <tableColumn id="3" xr3:uid="{DFE02D8D-0368-411C-A5BF-A7CDA67585E4}" name="Precio habitual sin descuento " totalsRowLabel=" No aplica " dataDxfId="96" totalsRowDxfId="95" dataCellStyle="Moneda"/>
    <tableColumn id="4" xr3:uid="{81B0682C-94A1-488E-BF69-4F801D98420E}" name="Porcentaje de descuento básico que se financia por parte del Ministerio de Transportes y Movilidad Sostenible" totalsRowLabel="No aplica" dataDxfId="94" totalsRowDxfId="93" dataCellStyle="Porcentaje"/>
    <tableColumn id="5" xr3:uid="{1B9A224A-9F67-46D4-A855-019E3266FD02}" name="Porcentaje de descuento que se financia por parte de la entidad beneficiaria_x000a_*Ver nota de la celda " totalsRowLabel="No aplica" dataDxfId="92" totalsRowDxfId="91" dataCellStyle="Porcentaje"/>
    <tableColumn id="6" xr3:uid="{A9391A85-B781-4FD2-B373-B98F476CFD66}" name="Porcentaje de descuento que se financia mediante subvención adicional obtenida por concesión de otras convocatorias o administraciones, en su caso._x000a_*Ver nota de la celda " totalsRowLabel="No aplica" dataDxfId="90" totalsRowDxfId="89" dataCellStyle="Porcentaje"/>
    <tableColumn id="7" xr3:uid="{0F70F1D2-F684-4C00-8653-A7F058961A48}" name="Precio unitario con descuento" totalsRowLabel="No aplica" dataDxfId="88" totalsRowDxfId="87" dataCellStyle="Moneda"/>
    <tableColumn id="8" xr3:uid="{2E1C58F1-C9BC-4E63-A91C-1AE725EC5FB9}" name="Pérdida unitaria de ingresos" totalsRowLabel="No aplica" dataDxfId="86" totalsRowDxfId="85" dataCellStyle="Moneda"/>
    <tableColumn id="9" xr3:uid="{388E728A-01C6-4ABE-8F0A-4C7368812720}" name="Porcentaje que supone la pérdida unitaria de ingresos_x000a_con respecto al precio habitual sin descuento" totalsRowLabel="No aplica" dataDxfId="84" totalsRowDxfId="83"/>
    <tableColumn id="10" xr3:uid="{B8702A08-21C0-4E29-A40C-3D95DAA89C35}" name="Porcentaje de descuento corregido que se financia por parte del Ministerio de Transportes y Movilidad Sostenible_x000a_*Ver nota de la celda " totalsRowLabel="No aplica" dataDxfId="82" totalsRowDxfId="81" dataCellStyle="Porcentaje">
      <calculatedColumnFormula>IF((tb_abono_titulo9111315[[#This Row],[Porcentaje de descuento básico que se financia por parte del Ministerio de Transportes y Movilidad Sostenible]]+tb_abono_titulo9111315[[#This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]])&gt;tb_abono_titulo9111315[[#This Row],[Porcentaje que supone la pérdida unitaria de ingresos
con respecto al precio habitual sin descuento]],tb_abono_titulo9111315[[#This Row],[Porcentaje que supone la pérdida unitaria de ingresos
con respecto al precio habitual sin descuento]]-tb_abono_titulo9111315[[#This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]],tb_abono_titulo9111315[[#This Row],[Porcentaje de descuento básico que se financia por parte del Ministerio de Transportes y Movilidad Sostenible]])</calculatedColumnFormula>
    </tableColumn>
    <tableColumn id="11" xr3:uid="{60EC52E0-4C26-4997-B6BE-097C5198C848}" name="Pérdida de ingresos global, a partir del número total de títulos y de la pérdida unitaria de ingresos " dataDxfId="80" totalsRowDxfId="79" dataCellStyle="Moneda">
      <calculatedColumnFormula>tb_abono_titulo9111315[[#This Row],[Nº de billetes expedidos]]*tb_abono_titulo9111315[[#This Row],[Pérdida unitaria de ingresos]]</calculatedColumnFormula>
    </tableColumn>
    <tableColumn id="12" xr3:uid="{C63E8CFE-5F4E-479C-980E-9FFF771F5BA2}" name="Importe máximo de subvención que puede percibirse, aplicando a la pérdida de ingresos global soportada la parte proporcional que supone el descuento corregido que sufraga el Ministerio de Transportes y Movilidad Sostenible respecto al descuento total." dataDxfId="78" totalsRowDxfId="77" dataCellStyle="Moneda">
      <calculatedColumnFormula>IFERROR(tb_abono_titulo9111315[[#This Row],[Pérdida de ingresos global, a partir del número total de títulos y de la pérdida unitaria de ingresos ]]*tb_abono_titulo9111315[[#This Row],[Porcentaje de descuento corregido que se financia por parte del Ministerio de Transportes y Movilidad Sostenible
*Ver nota de la celda ]]/(tb_abono_titulo9111315[[#This Row],[Porcentaje de descuento corregido que se financia por parte del Ministerio de Transportes y Movilidad Sostenible
*Ver nota de la celda ]]+tb_abono_titulo9111315[[#This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]]),0)</calculatedColumnFormula>
    </tableColumn>
    <tableColumn id="13" xr3:uid="{C43A45DA-3CBD-44E4-A6E1-DCC6F8FC3626}" name="Importe global de descuento financiado por parte de la entidad beneficiaria, aplicando a la pérdida de ingresos global soportada la parte proporcional que supone el descuento financiado por el beneficiario respecto al descuento total aplicado." dataDxfId="76" totalsRowDxfId="75" dataCellStyle="Moneda">
      <calculatedColumnFormula>IFERROR(tb_abono_titulo9111315[[#This Row],[Pérdida de ingresos global, a partir del número total de títulos y de la pérdida unitaria de ingresos ]]*tb_abono_titulo9111315[[#This Row],[Porcentaje de descuento que se financia por parte de la entidad beneficiaria
*Ver nota de la celda ]]/(tb_abono_titulo9111315[[#This Row],[Porcentaje de descuento corregido que se financia por parte del Ministerio de Transportes y Movilidad Sostenible
*Ver nota de la celda ]]+tb_abono_titulo9111315[[#This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]]),0)</calculatedColumnFormula>
    </tableColumn>
    <tableColumn id="14" xr3:uid="{73A142D4-BE4A-4E41-B195-5080CD8F8FE6}" name="Importe global de descuento financiado mediante otras subvenciones adicionales obtenidas por concesión de otras convocatorias o administraciones, en su caso, aplicando a la pérdida de ingresos global soportada la parte proporcional que supone el descuento" dataDxfId="74" totalsRowDxfId="73" dataCellStyle="Moneda">
      <calculatedColumnFormula>tb_abono_titulo9111315[[#This Row],[Pérdida de ingresos global, a partir del número total de títulos y de la pérdida unitaria de ingresos ]]*tb_abono_titulo9111315[[#This Row],[Porcentaje de descuento que se financia mediante subvención adicional obtenida por concesión de otras convocatorias o administraciones, en su caso.
*Ver nota de la celda ]]/(tb_abono_titulo9111315[[#This Row],[Porcentaje de descuento corregido que se financia por parte del Ministerio de Transportes y Movilidad Sostenible
*Ver nota de la celda ]]+tb_abono_titulo9111315[[#This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calculatedColumnFormula>
    </tableColumn>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E62A78D2-D3EE-4C9B-8685-03B36CC83255}" name="tb_denominacion_abono_titulo10121416" displayName="tb_denominacion_abono_titulo10121416" ref="A1:B2" totalsRowShown="0" headerRowDxfId="72" dataDxfId="70" headerRowBorderDxfId="71" tableBorderDxfId="69" totalsRowBorderDxfId="68">
  <autoFilter ref="A1:B2" xr:uid="{CF45745F-D028-4F01-9282-E235F922D854}">
    <filterColumn colId="0" hiddenButton="1"/>
    <filterColumn colId="1" hiddenButton="1"/>
  </autoFilter>
  <tableColumns count="2">
    <tableColumn id="1" xr3:uid="{47A3DDBE-F606-4009-8F97-F5509BF3A0CF}" name="Denominación título o abono" dataDxfId="67"/>
    <tableColumn id="2" xr3:uid="{AAD05178-5B9A-442E-9854-6A54938690BB}" name="Usuarios de abono de uso  temporal ilimitado" dataDxfId="66"/>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D712C7C-00E3-4DC1-B3DC-AE37170C37F7}" name="Tabla13" displayName="Tabla13" ref="D1:O8" headerRowDxfId="65" totalsRowDxfId="63" tableBorderDxfId="64" totalsRowBorderDxfId="62">
  <tableColumns count="12">
    <tableColumn id="1" xr3:uid="{27F40F7A-B5FB-49C1-86C3-A653E4692787}" name="Mes" totalsRowLabel="Total" dataDxfId="61" totalsRowDxfId="60"/>
    <tableColumn id="2" xr3:uid="{3C0A2935-C766-455F-BAD3-1C83F512978F}" name="Nº de viajes cancelados" totalsRowFunction="sum" dataDxfId="59" totalsRowDxfId="58"/>
    <tableColumn id="3" xr3:uid="{3A45D1F4-E935-47DE-944D-CA748525172B}" name="Precio habitual sin descuento de cada validación " totalsRowLabel="No aplica" dataDxfId="57" totalsRowDxfId="56" dataCellStyle="Moneda"/>
    <tableColumn id="4" xr3:uid="{B2EAA669-757D-4091-B640-5AF78DA3EBC8}" name="Porcentaje de descuento básico que se financia por parte del Ministerio de Transportes y Movilidad Sostenible" totalsRowLabel="No aplica" dataDxfId="55" totalsRowDxfId="54" dataCellStyle="Porcentaje"/>
    <tableColumn id="6" xr3:uid="{D34C0F59-DFBE-454A-ABCA-D31756CC4454}" name="Porcentaje de descuento que se financia mediante subvención adicional obtenida por concesión de otras convocatorias o administraciones, en su caso._x000a_*Ver nota de la celda " totalsRowLabel="No aplica" dataDxfId="53" totalsRowDxfId="52" dataCellStyle="Porcentaje"/>
    <tableColumn id="7" xr3:uid="{F831C4E9-1223-440D-AFF8-57BF9C85636E}" name="Precio unitario con descuento de cada validación" totalsRowLabel="No aplica" dataDxfId="51" totalsRowDxfId="50" dataCellStyle="Moneda"/>
    <tableColumn id="8" xr3:uid="{FF412E45-DBBA-4C5B-ADBE-8A4B93C088BA}" name="Pérdida unitaria de ingresos por cada validación" totalsRowLabel="No aplica" dataDxfId="49" totalsRowDxfId="48" dataCellStyle="Moneda"/>
    <tableColumn id="9" xr3:uid="{7567374A-957B-43CD-87D0-676EC62D21BC}" name="Porcentaje que supone la pérdida unitaria de ingresos_x000a_con respecto al precio habitual sin descuento" totalsRowLabel="No aplica" dataDxfId="47" totalsRowDxfId="46">
      <calculatedColumnFormula>IFERROR(Tabla13[[#This Row],[Pérdida unitaria de ingresos por cada validación]]/Tabla13[[#This Row],[Precio habitual sin descuento de cada validación ]],0)</calculatedColumnFormula>
    </tableColumn>
    <tableColumn id="10" xr3:uid="{47EAFF3C-2EF9-460C-8BA1-92E45C9878AE}" name="Porcentaje de descuento corregido que se financia por parte del Ministerio de Transportes y Movilidad Sostenible_x000a_*Ver nota de la celda " totalsRowLabel="No aplica" dataDxfId="45" totalsRowDxfId="44" dataCellStyle="Porcentaje">
      <calculatedColumnFormula>IF(Tabla13[[#This Row],[Porcentaje de descuento básico que se financia por parte del Ministerio de Transportes y Movilidad Sostenible]]+Tabla13[[#This Row],[Porcentaje de descuento que se financia mediante subvención adicional obtenida por concesión de otras convocatorias o administraciones, en su caso.
*Ver nota de la celda ]]&gt;Tabla13[[#This Row],[Porcentaje que supone la pérdida unitaria de ingresos
con respecto al precio habitual sin descuento]],Tabla13[[#This Row],[Porcentaje que supone la pérdida unitaria de ingresos
con respecto al precio habitual sin descuento]]-Tabla13[[#This Row],[Porcentaje de descuento que se financia mediante subvención adicional obtenida por concesión de otras convocatorias o administraciones, en su caso.
*Ver nota de la celda ]],Tabla13[[#This Row],[Porcentaje de descuento básico que se financia por parte del Ministerio de Transportes y Movilidad Sostenible]])</calculatedColumnFormula>
    </tableColumn>
    <tableColumn id="11" xr3:uid="{4000E0DA-46FD-450B-A432-D1BF360B8701}" name="Pérdida de ingresos global, a partir del número total de viajes cancelados y de la pérdida unitaria de ingresos " totalsRowFunction="sum" dataDxfId="43" dataCellStyle="Moneda">
      <calculatedColumnFormula>Tabla13[[#This Row],[Nº de viajes cancelados]]*Tabla13[[#This Row],[Pérdida unitaria de ingresos por cada validación]]</calculatedColumnFormula>
    </tableColumn>
    <tableColumn id="12" xr3:uid="{4F8856D7-F823-4436-88B9-83AD41E15A17}" name="Importe máximo de subvención que puede percibirse, aplicando a la pérdida de ingresos global soportada la parte proporcional que supone el descuento corregido que sufraga el Ministerio de Transportes y Movilidad Sostenible respecto al descuento total." totalsRowFunction="sum" dataDxfId="42" totalsRowDxfId="41" dataCellStyle="Moneda">
      <calculatedColumnFormula>IFERROR(Tabla13[[#This Row],[Pérdida de ingresos global, a partir del número total de viajes cancelados y de la pérdida unitaria de ingresos ]]*Tabla13[[#This Row],[Porcentaje de descuento corregido que se financia por parte del Ministerio de Transportes y Movilidad Sostenible
*Ver nota de la celda ]]/(Tabla13[[#This Row],[Porcentaje de descuento corregido que se financia por parte del Ministerio de Transportes y Movilidad Sostenible
*Ver nota de la celda ]]+Tabla13[[#This Row],[Porcentaje de descuento que se financia mediante subvención adicional obtenida por concesión de otras convocatorias o administraciones, en su caso.
*Ver nota de la celda ]]),0)</calculatedColumnFormula>
    </tableColumn>
    <tableColumn id="14" xr3:uid="{3287186C-5722-41A1-BE59-609FFAB7C6F8}" name="Importe global de descuento financiado mediante otras subvenciones adicionales obtenidas por concesión de otras convocatorias o administraciones, en su caso, aplicando a la pérdida de ingresos global soportada la parte proporcional que supone el descuento" totalsRowFunction="sum" dataDxfId="40" totalsRowDxfId="39" dataCellStyle="Moneda">
      <calculatedColumnFormula>IFERROR(Tabla13[[#This Row],[Pérdida de ingresos global, a partir del número total de viajes cancelados y de la pérdida unitaria de ingresos ]]*Tabla13[[#This Row],[Porcentaje de descuento que se financia mediante subvención adicional obtenida por concesión de otras convocatorias o administraciones, en su caso.
*Ver nota de la celda ]]/(Tabla13[[#This Row],[Porcentaje de descuento corregido que se financia por parte del Ministerio de Transportes y Movilidad Sostenible
*Ver nota de la celda ]]+Tabla13[[#This Row],[Porcentaje de descuento que se financia mediante subvención adicional obtenida por concesión de otras convocatorias o administraciones, en su caso.
*Ver nota de la celda ]]),0)</calculatedColumnFormula>
    </tableColumn>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563FA84-DBC8-44DB-A7BD-1E0489D4947C}" name="Tabla135" displayName="Tabla135" ref="D1:O8" headerRowDxfId="38" totalsRowDxfId="36" tableBorderDxfId="37" totalsRowBorderDxfId="35">
  <tableColumns count="12">
    <tableColumn id="1" xr3:uid="{AFB9DF3A-3000-41F9-9937-A62B5FE68B2E}" name="Mes" totalsRowLabel="Total" dataDxfId="34" totalsRowDxfId="33"/>
    <tableColumn id="2" xr3:uid="{F1182BF9-35D9-485B-912A-4C8D9499E580}" name="Nº de viajes cancelados" totalsRowFunction="sum" dataDxfId="32" totalsRowDxfId="31"/>
    <tableColumn id="3" xr3:uid="{9FA0AB1C-D513-4AD9-AC51-A688BD07EF50}" name="Precio habitual sin descuento de cada validación" totalsRowLabel="No aplica" dataDxfId="30" totalsRowDxfId="29" dataCellStyle="Moneda"/>
    <tableColumn id="4" xr3:uid="{FF8D3EFE-4E9C-4371-889F-4F46C325CC8F}" name="Porcentaje de descuento básico que se financia por parte del Ministerio de Transportes y Movilidad Sostenible" totalsRowLabel="No aplica" dataDxfId="28" totalsRowDxfId="27" dataCellStyle="Porcentaje"/>
    <tableColumn id="6" xr3:uid="{A6F4E8A7-217E-4790-B716-0A99BB314C2B}" name="Porcentaje de descuento que se financia mediante subvención adicional obtenida por concesión de otras convocatorias o administraciones, en su caso._x000a_*Ver nota de la celda " totalsRowLabel="No aplica" dataDxfId="26" totalsRowDxfId="25" dataCellStyle="Porcentaje"/>
    <tableColumn id="7" xr3:uid="{7D0307F7-0349-452D-9586-A76E96DED0EF}" name="Precio unitario con descuento de cada validación" totalsRowLabel="No aplica" dataDxfId="24" totalsRowDxfId="23" dataCellStyle="Moneda"/>
    <tableColumn id="8" xr3:uid="{89F1D98D-90FB-49C6-949A-9CC0905CCD27}" name="Pérdida unitaria de ingresos por cada validación" totalsRowLabel="No aplica" dataDxfId="22" totalsRowDxfId="21" dataCellStyle="Moneda"/>
    <tableColumn id="9" xr3:uid="{C030C6F1-EBA0-4E30-8FAA-3191D8102CD4}" name="Porcentaje que supone la pérdida unitaria de ingresos_x000a_con respecto al precio habitual sin descuento" totalsRowLabel="No aplica" dataDxfId="20" totalsRowDxfId="19">
      <calculatedColumnFormula>IFERROR(Tabla135[[#This Row],[Pérdida unitaria de ingresos por cada validación]]/Tabla135[[#This Row],[Precio habitual sin descuento de cada validación]],0)</calculatedColumnFormula>
    </tableColumn>
    <tableColumn id="10" xr3:uid="{0EAA6649-06DE-4AD8-B5DD-1B14B56F6A64}" name="Porcentaje de descuento corregido que se financia por parte del Ministerio de Transportes y Movilidad Sostenible_x000a_*Ver nota de la celda " totalsRowLabel="No aplica" dataDxfId="18" totalsRowDxfId="17" dataCellStyle="Porcentaje">
      <calculatedColumnFormula>IF(Tabla135[[#This Row],[Porcentaje de descuento básico que se financia por parte del Ministerio de Transportes y Movilidad Sostenible]]+Tabla135[[#This Row],[Porcentaje de descuento que se financia mediante subvención adicional obtenida por concesión de otras convocatorias o administraciones, en su caso.
*Ver nota de la celda ]]&gt;Tabla135[[#This Row],[Porcentaje que supone la pérdida unitaria de ingresos
con respecto al precio habitual sin descuento]],Tabla135[[#This Row],[Porcentaje que supone la pérdida unitaria de ingresos
con respecto al precio habitual sin descuento]]-Tabla135[[#This Row],[Porcentaje de descuento que se financia mediante subvención adicional obtenida por concesión de otras convocatorias o administraciones, en su caso.
*Ver nota de la celda ]],Tabla135[[#This Row],[Porcentaje de descuento básico que se financia por parte del Ministerio de Transportes y Movilidad Sostenible]])</calculatedColumnFormula>
    </tableColumn>
    <tableColumn id="11" xr3:uid="{CE8AA625-7242-4E45-A5C5-2B5F2C65164D}" name="Pérdida de ingresos global, a partir del número total de viajes cancelados y de la pérdida unitaria de ingresos " totalsRowFunction="sum" dataDxfId="16" dataCellStyle="Moneda">
      <calculatedColumnFormula>Tabla135[[#This Row],[Nº de viajes cancelados]]*Tabla135[[#This Row],[Pérdida unitaria de ingresos por cada validación]]</calculatedColumnFormula>
    </tableColumn>
    <tableColumn id="12" xr3:uid="{28299C4F-DD6B-4C15-BF24-A6D4C700F760}" name="Importe máximo de subvención que puede percibirse, aplicando a la pérdida de ingresos global soportada la parte proporcional que supone el descuento corregido que sufraga el Ministerio de Transportes y Movilidad Sostenible respecto al descuento total." totalsRowFunction="sum" dataDxfId="15" totalsRowDxfId="14" dataCellStyle="Moneda">
      <calculatedColumnFormula>IFERROR(Tabla135[[#This Row],[Pérdida de ingresos global, a partir del número total de viajes cancelados y de la pérdida unitaria de ingresos ]]*Tabla135[[#This Row],[Porcentaje de descuento corregido que se financia por parte del Ministerio de Transportes y Movilidad Sostenible
*Ver nota de la celda ]]/(Tabla135[[#This Row],[Porcentaje de descuento corregido que se financia por parte del Ministerio de Transportes y Movilidad Sostenible
*Ver nota de la celda ]]+Tabla135[[#This Row],[Porcentaje de descuento que se financia mediante subvención adicional obtenida por concesión de otras convocatorias o administraciones, en su caso.
*Ver nota de la celda ]]),0)</calculatedColumnFormula>
    </tableColumn>
    <tableColumn id="14" xr3:uid="{B5683292-9125-43BB-93F8-0C0A60B4D6C8}" name="Importe global de descuento financiado mediante otras subvenciones adicionales obtenidas por concesión de otras convocatorias o administraciones, en su caso, aplicando a la pérdida de ingresos global soportada la parte proporcional que supone el descuento" totalsRowFunction="sum" dataDxfId="13" totalsRowDxfId="12" dataCellStyle="Moneda">
      <calculatedColumnFormula>IFERROR(Tabla135[[#This Row],[Pérdida de ingresos global, a partir del número total de viajes cancelados y de la pérdida unitaria de ingresos ]]*Tabla135[[#This Row],[Porcentaje de descuento que se financia mediante subvención adicional obtenida por concesión de otras convocatorias o administraciones, en su caso.
*Ver nota de la celda ]]/(Tabla135[[#This Row],[Porcentaje de descuento corregido que se financia por parte del Ministerio de Transportes y Movilidad Sostenible
*Ver nota de la celda ]]+Tabla135[[#This Row],[Porcentaje de descuento que se financia mediante subvención adicional obtenida por concesión de otras convocatorias o administraciones, en su caso.
*Ver nota de la celda ]]),0)</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9E48157-61B8-4A3C-90F1-5349E3286A8F}" name="tb_resultados_finales" displayName="tb_resultados_finales" ref="A1:G15" totalsRowShown="0" headerRowDxfId="285" dataDxfId="283" totalsRowDxfId="281" headerRowBorderDxfId="284" tableBorderDxfId="282" totalsRowBorderDxfId="280" dataCellStyle="Moneda">
  <autoFilter ref="A1:G15" xr:uid="{99E48157-61B8-4A3C-90F1-5349E3286A8F}">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984A20D3-7B15-4A44-A3CF-954F62B31490}" name="Denominación título o abono / título multiviaje" dataDxfId="279" totalsRowDxfId="278"/>
    <tableColumn id="2" xr3:uid="{B11B7B7B-C574-4D1C-BF45-0CD7EDF79630}" name="Importe global suma de las pérdidas de ingresos calculadas para cada título  /  viajes cancelados _x000a_* Ver nota en celda" dataDxfId="277" totalsRowDxfId="276" dataCellStyle="Moneda">
      <calculatedColumnFormula>Abonos_Título_01!N8</calculatedColumnFormula>
    </tableColumn>
    <tableColumn id="3" xr3:uid="{827CC2B2-350D-4ED0-B66A-799484E8111B}" name="Importe global financiado por el beneficiario, suma de los importes globales de descuento que financia para cada título / viajes cancelados_x000a_* Ver nota en celda" dataDxfId="275" totalsRowDxfId="274" dataCellStyle="Moneda"/>
    <tableColumn id="4" xr3:uid="{673DE566-EBF9-4A79-A6C9-6D168AC332A5}" name="Importe global financiado mediante otras subvenciones adicionales, suma de los importes globales de descuento correspondientes para cada título / viajes cancelados_x000a_* Ver nota en celda" dataDxfId="273" totalsRowDxfId="272" dataCellStyle="Moneda"/>
    <tableColumn id="5" xr3:uid="{A744E766-149B-4BCD-AA76-CE435689088A}" name="Importe global máximo de subvención que puede percibirse, suma de los importes máximos de subvención que pueden percibirse para cada título_x000a_* Ver nota en celda" dataDxfId="271" totalsRowDxfId="270" dataCellStyle="Moneda"/>
    <tableColumn id="6" xr3:uid="{9102A8A5-BDDA-4651-8F31-77FC8BF96525}" name="Penalizaciones que correspondan por incumplimiento de requisitos o condiciones del programa de ayudas, de acuerdo con la hoja de penalizaciones del apartado 4" dataDxfId="269" totalsRowDxfId="268" dataCellStyle="Moneda"/>
    <tableColumn id="7" xr3:uid="{D7E43FA4-3724-4241-998A-8550EB5D7568}" name="Importe global máximo neto de subvención que puede percibirse, calculado reduciendo el importe global máximo con las penalizaciones que corresponda aplicar." dataDxfId="267" totalsRowDxfId="266" dataCellStyle="Moneda">
      <calculatedColumnFormula>tb_resultados_finales[[#This Row],[Importe global máximo de subvención que puede percibirse, suma de los importes máximos de subvención que pueden percibirse para cada título
* Ver nota en celda]]-tb_resultados_finales[[#This Row],[Penalizaciones que correspondan por incumplimiento de requisitos o condiciones del programa de ayudas, de acuerdo con la hoja de penalizaciones del apartado 4]]</calculatedColumnFormula>
    </tableColumn>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B7EF62A-116F-43B9-A806-E578EE0AD628}" name="tb_abono_titulo" displayName="tb_abono_titulo" ref="D1:Q8" headerRowDxfId="265" dataDxfId="264" totalsRowDxfId="262" tableBorderDxfId="263" totalsRowBorderDxfId="261">
  <tableColumns count="14">
    <tableColumn id="1" xr3:uid="{5C3C97B5-8B02-42E2-BD59-783BB27B5339}" name="Mes" totalsRowLabel="Total" dataDxfId="260" totalsRowDxfId="259"/>
    <tableColumn id="2" xr3:uid="{B3BF2C6B-6A2C-4158-9DBE-1BE56CDEAB42}" name="Nº de billetes expedidos" totalsRowFunction="sum" dataDxfId="258" totalsRowDxfId="257"/>
    <tableColumn id="3" xr3:uid="{4A1B988D-3612-41B8-859C-74D76504B00D}" name="Precio habitual sin descuento " totalsRowLabel=" No aplica " dataDxfId="256" totalsRowDxfId="255" dataCellStyle="Moneda"/>
    <tableColumn id="4" xr3:uid="{4B55C792-C5A3-47B7-BE24-24FC5EE49099}" name="Porcentaje de descuento básico que se financia por parte del Ministerio de Transportes y Movilidad Sostenible" totalsRowLabel="No aplica" dataDxfId="254" totalsRowDxfId="253" dataCellStyle="Porcentaje"/>
    <tableColumn id="5" xr3:uid="{6574D65D-E74F-4F83-8A1E-CE35645914C0}" name="Porcentaje de descuento que se financia por parte de la entidad beneficiaria_x000a_*Ver nota de la celda " totalsRowLabel="No aplica" dataDxfId="252" totalsRowDxfId="251" dataCellStyle="Porcentaje"/>
    <tableColumn id="6" xr3:uid="{2F22F126-5EDD-418F-AA26-8ACED096B883}" name="Porcentaje de descuento que se financia mediante subvención adicional obtenida por concesión de otras convocatorias o administraciones, en su caso._x000a_*Ver nota de la celda " totalsRowLabel="No aplica" dataDxfId="250" totalsRowDxfId="249" dataCellStyle="Porcentaje"/>
    <tableColumn id="7" xr3:uid="{2AE88C56-79BC-48F3-85F6-9C1C82182CD0}" name="Precio unitario con descuento" totalsRowLabel="No aplica" dataDxfId="248" totalsRowDxfId="247" dataCellStyle="Moneda"/>
    <tableColumn id="8" xr3:uid="{B81A7CED-13AE-4633-A7C7-884C5E5D0E34}" name="Pérdida unitaria de ingresos" totalsRowLabel="No aplica" dataDxfId="246" totalsRowDxfId="245" dataCellStyle="Moneda"/>
    <tableColumn id="9" xr3:uid="{0F94E52F-D270-42EE-8C63-40354A7DFA9A}" name="Porcentaje que supone la pérdida unitaria de ingresos_x000a_con respecto al precio habitual sin descuento" totalsRowLabel="No aplica" dataDxfId="244" totalsRowDxfId="243"/>
    <tableColumn id="10" xr3:uid="{56CC1FB0-2B42-4D03-BD5D-028E09D09B0C}" name="Porcentaje de descuento corregido que se financia por parte del Ministerio de Transportes y Movilidad Sostenible_x000a_*Ver nota de la celda " totalsRowLabel="No aplica" dataDxfId="242" totalsRowDxfId="241" dataCellStyle="Porcentaje">
      <calculatedColumnFormula>IF((tb_abono_titulo[[#This Row],[Porcentaje de descuento básico que se financia por parte del Ministerio de Transportes y Movilidad Sostenible]]+tb_abono_titulo[[#This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]])&gt;tb_abono_titulo[[#This Row],[Porcentaje que supone la pérdida unitaria de ingresos
con respecto al precio habitual sin descuento]],tb_abono_titulo[[#This Row],[Porcentaje que supone la pérdida unitaria de ingresos
con respecto al precio habitual sin descuento]]-tb_abono_titulo[[#This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]],tb_abono_titulo[[#This Row],[Porcentaje de descuento básico que se financia por parte del Ministerio de Transportes y Movilidad Sostenible]])</calculatedColumnFormula>
    </tableColumn>
    <tableColumn id="11" xr3:uid="{6148266F-0CEB-453B-83B1-AAE814BB474C}" name="Pérdida de ingresos global, a partir del número total de títulos y de la pérdida unitaria de ingresos " dataDxfId="240" totalsRowDxfId="239" dataCellStyle="Moneda">
      <calculatedColumnFormula>tb_abono_titulo[[#This Row],[Nº de billetes expedidos]]*tb_abono_titulo[[#This Row],[Pérdida unitaria de ingresos]]</calculatedColumnFormula>
    </tableColumn>
    <tableColumn id="12" xr3:uid="{0320F29A-697C-4C2D-AC1E-D5FCADBF71F3}" name="Importe máximo de subvención que puede percibirse, aplicando a la pérdida de ingresos global soportada la parte proporcional que supone el descuento corregido que sufraga el Ministerio de Transportes y Movilidad Sostenible respecto al descuento total." dataDxfId="238" totalsRowDxfId="237" dataCellStyle="Moneda">
      <calculatedColumnFormula>IFERROR(tb_abono_titulo[[#This Row],[Pérdida de ingresos global, a partir del número total de títulos y de la pérdida unitaria de ingresos ]]*tb_abono_titulo[[#This Row],[Porcentaje de descuento corregido que se financia por parte del Ministerio de Transportes y Movilidad Sostenible
*Ver nota de la celda ]]/(tb_abono_titulo[[#This Row],[Porcentaje de descuento corregido que se financia por parte del Ministerio de Transportes y Movilidad Sostenible
*Ver nota de la celda ]]+tb_abono_titulo[[#This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]]),0)</calculatedColumnFormula>
    </tableColumn>
    <tableColumn id="13" xr3:uid="{FD0A493B-42E0-436F-BC95-F7B6FEAAC2B8}" name="Importe global de descuento financiado por parte de la entidad beneficiaria, aplicando a la pérdida de ingresos global soportada la parte proporcional que supone el descuento financiado por el beneficiario respecto al descuento total aplicado." dataDxfId="236" totalsRowDxfId="235" dataCellStyle="Moneda">
      <calculatedColumnFormula>IFERROR(tb_abono_titulo[[#This Row],[Pérdida de ingresos global, a partir del número total de títulos y de la pérdida unitaria de ingresos ]]*tb_abono_titulo[[#This Row],[Porcentaje de descuento que se financia por parte de la entidad beneficiaria
*Ver nota de la celda ]]/(tb_abono_titulo[[#This Row],[Porcentaje de descuento corregido que se financia por parte del Ministerio de Transportes y Movilidad Sostenible
*Ver nota de la celda ]]+tb_abono_titulo[[#This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]]),0)</calculatedColumnFormula>
    </tableColumn>
    <tableColumn id="14" xr3:uid="{98342BE7-ADA3-4FAB-81DB-8F64D8116443}" name="Importe global de descuento financiado mediante otras subvenciones adicionales obtenidas por concesión de otras convocatorias o administraciones, en su caso, aplicando a la pérdida de ingresos global soportada la parte proporcional que supone el descuento" dataDxfId="234" totalsRowDxfId="233" dataCellStyle="Moneda">
      <calculatedColumnFormula>tb_abono_titulo[[#This Row],[Pérdida de ingresos global, a partir del número total de títulos y de la pérdida unitaria de ingresos ]]*tb_abono_titulo[[#This Row],[Porcentaje de descuento que se financia mediante subvención adicional obtenida por concesión de otras convocatorias o administraciones, en su caso.
*Ver nota de la celda ]]/(tb_abono_titulo[[#This Row],[Porcentaje de descuento corregido que se financia por parte del Ministerio de Transportes y Movilidad Sostenible
*Ver nota de la celda ]]+tb_abono_titulo[[#This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calculatedColumnFormula>
    </tableColumn>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F45745F-D028-4F01-9282-E235F922D854}" name="tb_denominacion_abono_titulo" displayName="tb_denominacion_abono_titulo" ref="A1:B2" totalsRowShown="0" headerRowDxfId="232" dataDxfId="230" headerRowBorderDxfId="231" tableBorderDxfId="229" totalsRowBorderDxfId="228">
  <autoFilter ref="A1:B2" xr:uid="{CF45745F-D028-4F01-9282-E235F922D854}">
    <filterColumn colId="0" hiddenButton="1"/>
    <filterColumn colId="1" hiddenButton="1"/>
  </autoFilter>
  <tableColumns count="2">
    <tableColumn id="1" xr3:uid="{FE1654A2-1BCB-4D22-9574-CB230E5EA7EF}" name="Denominación título o abono" dataDxfId="227"/>
    <tableColumn id="2" xr3:uid="{11FFEFF1-F36D-40CA-86E3-6AEA5B10E874}" name="Usuarios de abono de uso  temporal ilimitado" dataDxfId="226"/>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595C00B-1027-4151-9DFE-33BCB7BED5F9}" name="tb_abono_titulo9" displayName="tb_abono_titulo9" ref="D1:Q8" headerRowDxfId="225" dataDxfId="224" totalsRowDxfId="222" tableBorderDxfId="223" totalsRowBorderDxfId="221">
  <tableColumns count="14">
    <tableColumn id="1" xr3:uid="{5A414259-0D99-41F2-9110-C60003E629AF}" name="Mes" totalsRowLabel="Total" dataDxfId="220" totalsRowDxfId="219"/>
    <tableColumn id="2" xr3:uid="{76F1AD19-CBB9-4CF8-9D8A-4D1B69382C0A}" name="Nº de billetes expedidos" totalsRowFunction="sum" dataDxfId="218" totalsRowDxfId="217"/>
    <tableColumn id="3" xr3:uid="{7B7A9582-E631-4112-8CCB-40A787A4F5B2}" name="Precio habitual sin descuento " totalsRowLabel=" No aplica " dataDxfId="216" totalsRowDxfId="215" dataCellStyle="Moneda"/>
    <tableColumn id="4" xr3:uid="{5F2345A0-258D-4495-9162-9C65675DDC6B}" name="Porcentaje de descuento básico que se financia por parte del Ministerio de Transportes y Movilidad Sostenible" totalsRowLabel="No aplica" dataDxfId="214" totalsRowDxfId="213" dataCellStyle="Porcentaje"/>
    <tableColumn id="5" xr3:uid="{2A2DD145-B2DD-4CAD-AC02-0E8AF6D84E79}" name="Porcentaje de descuento que se financia por parte de la entidad beneficiaria_x000a_*Ver nota de la celda " totalsRowLabel="No aplica" dataDxfId="212" totalsRowDxfId="211" dataCellStyle="Porcentaje"/>
    <tableColumn id="6" xr3:uid="{722CE2F3-C763-4162-8A62-FF128D0CFD09}" name="Porcentaje de descuento que se financia mediante subvención adicional obtenida por concesión de otras convocatorias o administraciones, en su caso._x000a_*Ver nota de la celda " totalsRowLabel="No aplica" dataDxfId="210" totalsRowDxfId="209" dataCellStyle="Porcentaje"/>
    <tableColumn id="7" xr3:uid="{A4E34ADB-485C-4E29-A551-0AE631A40378}" name="Precio unitario con descuento" totalsRowLabel="No aplica" dataDxfId="208" totalsRowDxfId="207" dataCellStyle="Moneda"/>
    <tableColumn id="8" xr3:uid="{F37B991E-0E21-47A8-B85C-5BE8EE4DC91F}" name="Pérdida unitaria de ingresos" totalsRowLabel="No aplica" dataDxfId="206" totalsRowDxfId="205" dataCellStyle="Moneda"/>
    <tableColumn id="9" xr3:uid="{7CC52D27-330D-41E0-B271-558E2DF18A51}" name="Porcentaje que supone la pérdida unitaria de ingresos_x000a_con respecto al precio habitual sin descuento" totalsRowLabel="No aplica" dataDxfId="204" totalsRowDxfId="203"/>
    <tableColumn id="10" xr3:uid="{D8434836-B9F9-4AE3-914E-29C0B4EA4135}" name="Porcentaje de descuento corregido que se financia por parte del Ministerio de Transportes y Movilidad Sostenible_x000a_*Ver nota de la celda " totalsRowLabel="No aplica" dataDxfId="202" totalsRowDxfId="201" dataCellStyle="Porcentaje">
      <calculatedColumnFormula>IF((tb_abono_titulo9[[#This Row],[Porcentaje de descuento básico que se financia por parte del Ministerio de Transportes y Movilidad Sostenible]]+tb_abono_titulo9[[#This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]])&gt;tb_abono_titulo9[[#This Row],[Porcentaje que supone la pérdida unitaria de ingresos
con respecto al precio habitual sin descuento]],tb_abono_titulo9[[#This Row],[Porcentaje que supone la pérdida unitaria de ingresos
con respecto al precio habitual sin descuento]]-tb_abono_titulo9[[#This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]],tb_abono_titulo9[[#This Row],[Porcentaje de descuento básico que se financia por parte del Ministerio de Transportes y Movilidad Sostenible]])</calculatedColumnFormula>
    </tableColumn>
    <tableColumn id="11" xr3:uid="{62665DFA-2000-4E8F-8352-E2D68AC93826}" name="Pérdida de ingresos global, a partir del número total de títulos y de la pérdida unitaria de ingresos " dataDxfId="200" totalsRowDxfId="199" dataCellStyle="Moneda">
      <calculatedColumnFormula>tb_abono_titulo9[[#This Row],[Nº de billetes expedidos]]*tb_abono_titulo9[[#This Row],[Pérdida unitaria de ingresos]]</calculatedColumnFormula>
    </tableColumn>
    <tableColumn id="12" xr3:uid="{1ADB177C-7860-45E4-9402-148E926D67F4}" name="Importe máximo de subvención que puede percibirse, aplicando a la pérdida de ingresos global soportada la parte proporcional que supone el descuento corregido que sufraga el Ministerio de Transportes y Movilidad Sostenible respecto al descuento total." dataDxfId="198" totalsRowDxfId="197" dataCellStyle="Moneda">
      <calculatedColumnFormula>IFERROR(tb_abono_titulo9[[#This Row],[Pérdida de ingresos global, a partir del número total de títulos y de la pérdida unitaria de ingresos ]]*tb_abono_titulo9[[#This Row],[Porcentaje de descuento corregido que se financia por parte del Ministerio de Transportes y Movilidad Sostenible
*Ver nota de la celda ]]/(tb_abono_titulo9[[#This Row],[Porcentaje de descuento corregido que se financia por parte del Ministerio de Transportes y Movilidad Sostenible
*Ver nota de la celda ]]+tb_abono_titulo9[[#This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]]),0)</calculatedColumnFormula>
    </tableColumn>
    <tableColumn id="13" xr3:uid="{6D6980A4-D2E7-414A-8635-3856EC761D10}" name="Importe global de descuento financiado por parte de la entidad beneficiaria, aplicando a la pérdida de ingresos global soportada la parte proporcional que supone el descuento financiado por el beneficiario respecto al descuento total aplicado." dataDxfId="196" totalsRowDxfId="195" dataCellStyle="Moneda">
      <calculatedColumnFormula>IFERROR(tb_abono_titulo9[[#This Row],[Pérdida de ingresos global, a partir del número total de títulos y de la pérdida unitaria de ingresos ]]*tb_abono_titulo9[[#This Row],[Porcentaje de descuento que se financia por parte de la entidad beneficiaria
*Ver nota de la celda ]]/(tb_abono_titulo9[[#This Row],[Porcentaje de descuento corregido que se financia por parte del Ministerio de Transportes y Movilidad Sostenible
*Ver nota de la celda ]]+tb_abono_titulo9[[#This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]]),0)</calculatedColumnFormula>
    </tableColumn>
    <tableColumn id="14" xr3:uid="{A5341BDA-C895-4245-B10C-992A590A36D1}" name="Importe global de descuento financiado mediante otras subvenciones adicionales obtenidas por concesión de otras convocatorias o administraciones, en su caso, aplicando a la pérdida de ingresos global soportada la parte proporcional que supone el descuento" dataDxfId="194" totalsRowDxfId="193" dataCellStyle="Moneda">
      <calculatedColumnFormula>tb_abono_titulo9[[#This Row],[Pérdida de ingresos global, a partir del número total de títulos y de la pérdida unitaria de ingresos ]]*tb_abono_titulo9[[#This Row],[Porcentaje de descuento que se financia mediante subvención adicional obtenida por concesión de otras convocatorias o administraciones, en su caso.
*Ver nota de la celda ]]/(tb_abono_titulo9[[#This Row],[Porcentaje de descuento corregido que se financia por parte del Ministerio de Transportes y Movilidad Sostenible
*Ver nota de la celda ]]+tb_abono_titulo9[[#This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calculatedColumnFormula>
    </tableColumn>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FEAF7EC-E499-4007-9638-F356FAB185FF}" name="tb_denominacion_abono_titulo10" displayName="tb_denominacion_abono_titulo10" ref="A1:B2" totalsRowShown="0" headerRowDxfId="192" dataDxfId="190" headerRowBorderDxfId="191" tableBorderDxfId="189" totalsRowBorderDxfId="188">
  <autoFilter ref="A1:B2" xr:uid="{CF45745F-D028-4F01-9282-E235F922D854}">
    <filterColumn colId="0" hiddenButton="1"/>
    <filterColumn colId="1" hiddenButton="1"/>
  </autoFilter>
  <tableColumns count="2">
    <tableColumn id="1" xr3:uid="{26843BAC-6CDA-438B-9124-DC9E930E1BBD}" name="Denominación título o abono" dataDxfId="187"/>
    <tableColumn id="2" xr3:uid="{E19A9E5E-D6B7-4210-A119-44509E10C173}" name="Usuarios de abono de uso  temporal ilimitado" dataDxfId="186"/>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76216F0-26E4-42D3-8F49-D91C0014EC04}" name="tb_abono_titulo911" displayName="tb_abono_titulo911" ref="D1:Q8" headerRowDxfId="185" dataDxfId="184" totalsRowDxfId="182" tableBorderDxfId="183" totalsRowBorderDxfId="181">
  <tableColumns count="14">
    <tableColumn id="1" xr3:uid="{BDEACFDA-E418-4C05-BFDA-E8B197730A20}" name="Mes" totalsRowLabel="Total" dataDxfId="180" totalsRowDxfId="179"/>
    <tableColumn id="2" xr3:uid="{B4AFED21-0B33-474A-B648-9D9E487B0BCB}" name="Nº de billetes expedidos" totalsRowFunction="sum" dataDxfId="178" totalsRowDxfId="177"/>
    <tableColumn id="3" xr3:uid="{9F745E45-E0E6-4212-9DEC-84DE75BE5EC8}" name="Precio habitual sin descuento " totalsRowLabel=" No aplica " dataDxfId="176" totalsRowDxfId="175" dataCellStyle="Moneda"/>
    <tableColumn id="4" xr3:uid="{BEDCAEF3-9088-4494-A8B3-8499A8E635C9}" name="Porcentaje de descuento básico que se financia por parte del Ministerio de Transportes y Movilidad Sostenible" totalsRowLabel="No aplica" dataDxfId="174" totalsRowDxfId="173" dataCellStyle="Porcentaje"/>
    <tableColumn id="5" xr3:uid="{C21B94D6-94BD-4433-92D5-8EF4D24F8FD9}" name="Porcentaje de descuento que se financia por parte de la entidad beneficiaria_x000a_*Ver nota de la celda " totalsRowLabel="No aplica" dataDxfId="172" totalsRowDxfId="171" dataCellStyle="Porcentaje"/>
    <tableColumn id="6" xr3:uid="{66E3E220-FED1-4D01-9B41-1AF4C49462BC}" name="Porcentaje de descuento que se financia mediante subvención adicional obtenida por concesión de otras convocatorias o administraciones, en su caso._x000a_*Ver nota de la celda " totalsRowLabel="No aplica" dataDxfId="170" totalsRowDxfId="169" dataCellStyle="Porcentaje"/>
    <tableColumn id="7" xr3:uid="{80D72F34-1330-4A67-A216-5D45E079D396}" name="Precio unitario con descuento" totalsRowLabel="No aplica" dataDxfId="168" totalsRowDxfId="167" dataCellStyle="Moneda"/>
    <tableColumn id="8" xr3:uid="{A4E3A9E1-9567-4182-940C-137B97855605}" name="Pérdida unitaria de ingresos" totalsRowLabel="No aplica" dataDxfId="166" totalsRowDxfId="165" dataCellStyle="Moneda"/>
    <tableColumn id="9" xr3:uid="{197250AD-49B3-432B-BAC4-5297080D6D74}" name="Porcentaje que supone la pérdida unitaria de ingresos_x000a_con respecto al precio habitual sin descuento" totalsRowLabel="No aplica" dataDxfId="164" totalsRowDxfId="163"/>
    <tableColumn id="10" xr3:uid="{41B86332-763E-4560-8240-D9652C5BE6A0}" name="Porcentaje de descuento corregido que se financia por parte del Ministerio de Transportes y Movilidad Sostenible_x000a_*Ver nota de la celda " totalsRowLabel="No aplica" dataDxfId="162" totalsRowDxfId="161" dataCellStyle="Porcentaje">
      <calculatedColumnFormula>IF((tb_abono_titulo911[[#This Row],[Porcentaje de descuento básico que se financia por parte del Ministerio de Transportes y Movilidad Sostenible]]+tb_abono_titulo911[[#This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]])&gt;tb_abono_titulo911[[#This Row],[Porcentaje que supone la pérdida unitaria de ingresos
con respecto al precio habitual sin descuento]],tb_abono_titulo911[[#This Row],[Porcentaje que supone la pérdida unitaria de ingresos
con respecto al precio habitual sin descuento]]-tb_abono_titulo911[[#This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]],tb_abono_titulo911[[#This Row],[Porcentaje de descuento básico que se financia por parte del Ministerio de Transportes y Movilidad Sostenible]])</calculatedColumnFormula>
    </tableColumn>
    <tableColumn id="11" xr3:uid="{8DC3D9B4-075D-4356-88F4-832BE137AAE5}" name="Pérdida de ingresos global, a partir del número total de títulos y de la pérdida unitaria de ingresos " dataDxfId="160" totalsRowDxfId="159" dataCellStyle="Moneda">
      <calculatedColumnFormula>tb_abono_titulo911[[#This Row],[Nº de billetes expedidos]]*tb_abono_titulo911[[#This Row],[Pérdida unitaria de ingresos]]</calculatedColumnFormula>
    </tableColumn>
    <tableColumn id="12" xr3:uid="{032618D4-9B55-44EA-A218-FA9B21EC17AE}" name="Importe máximo de subvención que puede percibirse, aplicando a la pérdida de ingresos global soportada la parte proporcional que supone el descuento corregido que sufraga el Ministerio de Transportes y Movilidad Sostenible respecto al descuento total." dataDxfId="158" totalsRowDxfId="157" dataCellStyle="Moneda">
      <calculatedColumnFormula>IFERROR(tb_abono_titulo911[[#This Row],[Pérdida de ingresos global, a partir del número total de títulos y de la pérdida unitaria de ingresos ]]*tb_abono_titulo911[[#This Row],[Porcentaje de descuento corregido que se financia por parte del Ministerio de Transportes y Movilidad Sostenible
*Ver nota de la celda ]]/(tb_abono_titulo911[[#This Row],[Porcentaje de descuento corregido que se financia por parte del Ministerio de Transportes y Movilidad Sostenible
*Ver nota de la celda ]]+tb_abono_titulo911[[#This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]]),0)</calculatedColumnFormula>
    </tableColumn>
    <tableColumn id="13" xr3:uid="{EF67C3A5-4B55-4E1A-B49A-D4287C477730}" name="Importe global de descuento financiado por parte de la entidad beneficiaria, aplicando a la pérdida de ingresos global soportada la parte proporcional que supone el descuento financiado por el beneficiario respecto al descuento total aplicado." dataDxfId="156" totalsRowDxfId="155" dataCellStyle="Moneda">
      <calculatedColumnFormula>IFERROR(tb_abono_titulo911[[#This Row],[Pérdida de ingresos global, a partir del número total de títulos y de la pérdida unitaria de ingresos ]]*tb_abono_titulo911[[#This Row],[Porcentaje de descuento que se financia por parte de la entidad beneficiaria
*Ver nota de la celda ]]/(tb_abono_titulo911[[#This Row],[Porcentaje de descuento corregido que se financia por parte del Ministerio de Transportes y Movilidad Sostenible
*Ver nota de la celda ]]+tb_abono_titulo911[[#This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]]),0)</calculatedColumnFormula>
    </tableColumn>
    <tableColumn id="14" xr3:uid="{14D9603F-8E7E-4EBD-BD37-9A810232D914}" name="Importe global de descuento financiado mediante otras subvenciones adicionales obtenidas por concesión de otras convocatorias o administraciones, en su caso, aplicando a la pérdida de ingresos global soportada la parte proporcional que supone el descuento" dataDxfId="154" totalsRowDxfId="153" dataCellStyle="Moneda">
      <calculatedColumnFormula>tb_abono_titulo911[[#This Row],[Pérdida de ingresos global, a partir del número total de títulos y de la pérdida unitaria de ingresos ]]*tb_abono_titulo911[[#This Row],[Porcentaje de descuento que se financia mediante subvención adicional obtenida por concesión de otras convocatorias o administraciones, en su caso.
*Ver nota de la celda ]]/(tb_abono_titulo911[[#This Row],[Porcentaje de descuento corregido que se financia por parte del Ministerio de Transportes y Movilidad Sostenible
*Ver nota de la celda ]]+tb_abono_titulo911[[#This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calculatedColumnFormula>
    </tableColumn>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2C9E3636-3815-43C5-8866-0CDFD13F523D}" name="tb_denominacion_abono_titulo1012" displayName="tb_denominacion_abono_titulo1012" ref="A1:B2" totalsRowShown="0" headerRowDxfId="152" dataDxfId="150" headerRowBorderDxfId="151" tableBorderDxfId="149" totalsRowBorderDxfId="148">
  <autoFilter ref="A1:B2" xr:uid="{CF45745F-D028-4F01-9282-E235F922D854}">
    <filterColumn colId="0" hiddenButton="1"/>
    <filterColumn colId="1" hiddenButton="1"/>
  </autoFilter>
  <tableColumns count="2">
    <tableColumn id="1" xr3:uid="{1F7CBEAE-C529-411B-A333-7859EFE91A03}" name="Denominación título o abono" dataDxfId="147"/>
    <tableColumn id="2" xr3:uid="{7CACC8B6-21C5-4868-ACCD-9AD4DDFB39B2}" name="Usuarios de abono de uso  temporal ilimitado" dataDxfId="146"/>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E726C5E-0520-4409-B867-5D634995CB84}" name="tb_abono_titulo91113" displayName="tb_abono_titulo91113" ref="D1:Q8" headerRowDxfId="145" dataDxfId="144" totalsRowDxfId="142" tableBorderDxfId="143" totalsRowBorderDxfId="141">
  <tableColumns count="14">
    <tableColumn id="1" xr3:uid="{9CCB0D51-CCE0-44D0-BEB9-63D972A5CC9C}" name="Mes" totalsRowLabel="Total" dataDxfId="140" totalsRowDxfId="139"/>
    <tableColumn id="2" xr3:uid="{56C14E64-90DD-4375-B03F-8F530A5AE79C}" name="Nº de billetes expedidos" totalsRowFunction="sum" dataDxfId="138" totalsRowDxfId="137"/>
    <tableColumn id="3" xr3:uid="{99DAFBA9-64A8-4E80-9F45-F4E8080F070C}" name="Precio habitual sin descuento " totalsRowLabel=" No aplica " dataDxfId="136" totalsRowDxfId="135" dataCellStyle="Moneda"/>
    <tableColumn id="4" xr3:uid="{76412BB8-0547-455E-8996-F833759A4446}" name="Porcentaje de descuento básico que se financia por parte del Ministerio de Transportes y Movilidad Sostenible" totalsRowLabel="No aplica" dataDxfId="134" totalsRowDxfId="133" dataCellStyle="Porcentaje"/>
    <tableColumn id="5" xr3:uid="{34A18E86-B587-48E8-A927-0C7D2A3A72EB}" name="Porcentaje de descuento que se financia por parte de la entidad beneficiaria_x000a_*Ver nota de la celda " totalsRowLabel="No aplica" dataDxfId="132" totalsRowDxfId="131" dataCellStyle="Porcentaje"/>
    <tableColumn id="6" xr3:uid="{F5B7BBB4-ACBA-484D-99F6-3F3FD6399FB3}" name="Porcentaje de descuento que se financia mediante subvención adicional obtenida por concesión de otras convocatorias o administraciones, en su caso._x000a_*Ver nota de la celda " totalsRowLabel="No aplica" dataDxfId="130" totalsRowDxfId="129" dataCellStyle="Porcentaje"/>
    <tableColumn id="7" xr3:uid="{BC62A15A-E430-4AF4-8DBC-66B1EE9BE1BA}" name="Precio unitario con descuento" totalsRowLabel="No aplica" dataDxfId="128" totalsRowDxfId="127" dataCellStyle="Moneda"/>
    <tableColumn id="8" xr3:uid="{4F2C9DAA-1C62-43B3-80B9-E374FA0F9A04}" name="Pérdida unitaria de ingresos" totalsRowLabel="No aplica" dataDxfId="126" totalsRowDxfId="125" dataCellStyle="Moneda"/>
    <tableColumn id="9" xr3:uid="{0FC9650A-258E-41F1-89E5-7F43F93708A4}" name="Porcentaje que supone la pérdida unitaria de ingresos_x000a_con respecto al precio habitual sin descuento" totalsRowLabel="No aplica" dataDxfId="124" totalsRowDxfId="123"/>
    <tableColumn id="10" xr3:uid="{FF6AD26F-3ACA-40FE-9628-31C96072BE10}" name="Porcentaje de descuento corregido que se financia por parte del Ministerio de Transportes y Movilidad Sostenible_x000a_*Ver nota de la celda " totalsRowLabel="No aplica" dataDxfId="122" totalsRowDxfId="121" dataCellStyle="Porcentaje">
      <calculatedColumnFormula>IF((tb_abono_titulo91113[[#This Row],[Porcentaje de descuento básico que se financia por parte del Ministerio de Transportes y Movilidad Sostenible]]+tb_abono_titulo91113[[#This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]])&gt;tb_abono_titulo91113[[#This Row],[Porcentaje que supone la pérdida unitaria de ingresos
con respecto al precio habitual sin descuento]],tb_abono_titulo91113[[#This Row],[Porcentaje que supone la pérdida unitaria de ingresos
con respecto al precio habitual sin descuento]]-tb_abono_titulo91113[[#This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]],tb_abono_titulo91113[[#This Row],[Porcentaje de descuento básico que se financia por parte del Ministerio de Transportes y Movilidad Sostenible]])</calculatedColumnFormula>
    </tableColumn>
    <tableColumn id="11" xr3:uid="{7BA79974-680B-4363-926C-13EE204B4C55}" name="Pérdida de ingresos global, a partir del número total de títulos y de la pérdida unitaria de ingresos " dataDxfId="120" totalsRowDxfId="119" dataCellStyle="Moneda">
      <calculatedColumnFormula>tb_abono_titulo91113[[#This Row],[Nº de billetes expedidos]]*tb_abono_titulo91113[[#This Row],[Pérdida unitaria de ingresos]]</calculatedColumnFormula>
    </tableColumn>
    <tableColumn id="12" xr3:uid="{A09DF49E-07DD-44A2-A0CB-29E21C786DE2}" name="Importe máximo de subvención que puede percibirse, aplicando a la pérdida de ingresos global soportada la parte proporcional que supone el descuento corregido que sufraga el Ministerio de Transportes y Movilidad Sostenible respecto al descuento total." dataDxfId="118" totalsRowDxfId="117" dataCellStyle="Moneda">
      <calculatedColumnFormula>IFERROR(tb_abono_titulo91113[[#This Row],[Pérdida de ingresos global, a partir del número total de títulos y de la pérdida unitaria de ingresos ]]*tb_abono_titulo91113[[#This Row],[Porcentaje de descuento corregido que se financia por parte del Ministerio de Transportes y Movilidad Sostenible
*Ver nota de la celda ]]/(tb_abono_titulo91113[[#This Row],[Porcentaje de descuento corregido que se financia por parte del Ministerio de Transportes y Movilidad Sostenible
*Ver nota de la celda ]]+tb_abono_titulo91113[[#This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]]),0)</calculatedColumnFormula>
    </tableColumn>
    <tableColumn id="13" xr3:uid="{138D97E7-CA6F-4753-BFC0-1242C20A95AE}" name="Importe global de descuento financiado por parte de la entidad beneficiaria, aplicando a la pérdida de ingresos global soportada la parte proporcional que supone el descuento financiado por el beneficiario respecto al descuento total aplicado." dataDxfId="116" totalsRowDxfId="115" dataCellStyle="Moneda">
      <calculatedColumnFormula>IFERROR(tb_abono_titulo91113[[#This Row],[Pérdida de ingresos global, a partir del número total de títulos y de la pérdida unitaria de ingresos ]]*tb_abono_titulo91113[[#This Row],[Porcentaje de descuento que se financia por parte de la entidad beneficiaria
*Ver nota de la celda ]]/(tb_abono_titulo91113[[#This Row],[Porcentaje de descuento corregido que se financia por parte del Ministerio de Transportes y Movilidad Sostenible
*Ver nota de la celda ]]+tb_abono_titulo91113[[#This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]]),0)</calculatedColumnFormula>
    </tableColumn>
    <tableColumn id="14" xr3:uid="{48823DE8-BBE1-4C27-9EA8-C26469F5EDF2}" name="Importe global de descuento financiado mediante otras subvenciones adicionales obtenidas por concesión de otras convocatorias o administraciones, en su caso, aplicando a la pérdida de ingresos global soportada la parte proporcional que supone el descuento" dataDxfId="114" totalsRowDxfId="113" dataCellStyle="Moneda">
      <calculatedColumnFormula>tb_abono_titulo91113[[#This Row],[Pérdida de ingresos global, a partir del número total de títulos y de la pérdida unitaria de ingresos ]]*tb_abono_titulo91113[[#This Row],[Porcentaje de descuento que se financia mediante subvención adicional obtenida por concesión de otras convocatorias o administraciones, en su caso.
*Ver nota de la celda ]]/(tb_abono_titulo91113[[#This Row],[Porcentaje de descuento corregido que se financia por parte del Ministerio de Transportes y Movilidad Sostenible
*Ver nota de la celda ]]+tb_abono_titulo91113[[#This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table" Target="../tables/table14.xml"/><Relationship Id="rId1" Type="http://schemas.openxmlformats.org/officeDocument/2006/relationships/vmlDrawing" Target="../drawings/vmlDrawing8.v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2.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vmlDrawing" Target="../drawings/vmlDrawing2.vm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vmlDrawing" Target="../drawings/vmlDrawing3.vml"/><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vmlDrawing" Target="../drawings/vmlDrawing4.vm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vmlDrawing" Target="../drawings/vmlDrawing5.vml"/><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table" Target="../tables/table11.xml"/><Relationship Id="rId1" Type="http://schemas.openxmlformats.org/officeDocument/2006/relationships/vmlDrawing" Target="../drawings/vmlDrawing6.vml"/><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table" Target="../tables/table13.xml"/><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E8EA2-D75F-4138-A75B-A1729BA3ED87}">
  <dimension ref="A1:F6"/>
  <sheetViews>
    <sheetView showGridLines="0" tabSelected="1" topLeftCell="A3" zoomScaleNormal="100" workbookViewId="0">
      <selection activeCell="B4" sqref="B4"/>
    </sheetView>
  </sheetViews>
  <sheetFormatPr baseColWidth="10" defaultColWidth="11.453125" defaultRowHeight="14.5" x14ac:dyDescent="0.35"/>
  <cols>
    <col min="1" max="1" width="12.26953125" customWidth="1"/>
    <col min="2" max="2" width="117.54296875" customWidth="1"/>
    <col min="3" max="3" width="17.7265625" customWidth="1"/>
  </cols>
  <sheetData>
    <row r="1" spans="1:6" ht="48.65" customHeight="1" x14ac:dyDescent="0.35">
      <c r="A1" s="2"/>
      <c r="B1" s="3" t="s">
        <v>29</v>
      </c>
    </row>
    <row r="2" spans="1:6" ht="26" x14ac:dyDescent="0.35">
      <c r="A2" s="4"/>
      <c r="B2" s="4" t="s">
        <v>30</v>
      </c>
      <c r="C2" s="5"/>
    </row>
    <row r="3" spans="1:6" ht="359.15" customHeight="1" x14ac:dyDescent="0.35">
      <c r="A3" s="60"/>
      <c r="B3" s="62" t="s">
        <v>45</v>
      </c>
      <c r="C3" s="61"/>
      <c r="F3" s="1"/>
    </row>
    <row r="4" spans="1:6" ht="177.75" customHeight="1" x14ac:dyDescent="0.35">
      <c r="B4" s="63" t="s">
        <v>56</v>
      </c>
    </row>
    <row r="5" spans="1:6" ht="36" customHeight="1" x14ac:dyDescent="0.35">
      <c r="B5" s="64" t="s">
        <v>36</v>
      </c>
    </row>
    <row r="6" spans="1:6" ht="277.5" customHeight="1" x14ac:dyDescent="0.45">
      <c r="B6" s="6"/>
    </row>
  </sheetData>
  <sheetProtection selectLockedCells="1"/>
  <pageMargins left="0.7" right="0.7"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1E7BE5-A5E2-45C7-B562-5CC3CF4D848D}">
  <dimension ref="A1:O8"/>
  <sheetViews>
    <sheetView topLeftCell="E1" workbookViewId="0">
      <selection activeCell="F3" sqref="F3"/>
    </sheetView>
  </sheetViews>
  <sheetFormatPr baseColWidth="10" defaultColWidth="8.81640625" defaultRowHeight="14.5" x14ac:dyDescent="0.35"/>
  <cols>
    <col min="1" max="1" width="54.26953125" bestFit="1" customWidth="1"/>
    <col min="2" max="2" width="25.1796875" customWidth="1"/>
    <col min="4" max="4" width="10.81640625" bestFit="1" customWidth="1"/>
    <col min="5" max="5" width="15" customWidth="1"/>
    <col min="6" max="6" width="15.1796875" customWidth="1"/>
    <col min="7" max="7" width="24.26953125" customWidth="1"/>
    <col min="8" max="8" width="28.54296875" customWidth="1"/>
    <col min="9" max="9" width="12.81640625" customWidth="1"/>
    <col min="10" max="10" width="13.54296875" customWidth="1"/>
    <col min="11" max="11" width="21.26953125" customWidth="1"/>
    <col min="12" max="12" width="30" customWidth="1"/>
    <col min="13" max="13" width="24.453125" customWidth="1"/>
    <col min="14" max="14" width="39.1796875" customWidth="1"/>
    <col min="15" max="15" width="38.453125" customWidth="1"/>
  </cols>
  <sheetData>
    <row r="1" spans="1:15" s="1" customFormat="1" ht="103.5" customHeight="1" x14ac:dyDescent="0.35">
      <c r="A1" s="21" t="s">
        <v>24</v>
      </c>
      <c r="B1" s="21" t="s">
        <v>11</v>
      </c>
      <c r="D1" s="18" t="s">
        <v>2</v>
      </c>
      <c r="E1" s="19" t="s">
        <v>53</v>
      </c>
      <c r="F1" s="19" t="s">
        <v>55</v>
      </c>
      <c r="G1" s="19" t="s">
        <v>13</v>
      </c>
      <c r="H1" s="19" t="s">
        <v>16</v>
      </c>
      <c r="I1" s="19" t="s">
        <v>57</v>
      </c>
      <c r="J1" s="19" t="s">
        <v>58</v>
      </c>
      <c r="K1" s="19" t="s">
        <v>15</v>
      </c>
      <c r="L1" s="19" t="s">
        <v>17</v>
      </c>
      <c r="M1" s="19" t="s">
        <v>23</v>
      </c>
      <c r="N1" s="20" t="s">
        <v>20</v>
      </c>
      <c r="O1" s="19" t="s">
        <v>22</v>
      </c>
    </row>
    <row r="2" spans="1:15" x14ac:dyDescent="0.35">
      <c r="A2" s="11" t="s">
        <v>51</v>
      </c>
      <c r="B2" s="16" t="s">
        <v>1</v>
      </c>
      <c r="D2" s="16" t="s">
        <v>3</v>
      </c>
      <c r="E2" s="56"/>
      <c r="F2" s="40"/>
      <c r="G2" s="30">
        <v>1</v>
      </c>
      <c r="H2" s="12"/>
      <c r="I2" s="55">
        <v>0</v>
      </c>
      <c r="J2" s="55">
        <f>Tabla135[[#This Row],[Precio habitual sin descuento de cada validación]]-Tabla135[[#This Row],[Precio unitario con descuento de cada validación]]</f>
        <v>0</v>
      </c>
      <c r="K2" s="17">
        <f>IFERROR(Tabla135[[#This Row],[Pérdida unitaria de ingresos por cada validación]]/Tabla135[[#This Row],[Precio habitual sin descuento de cada validación]],0)</f>
        <v>0</v>
      </c>
      <c r="L2" s="29">
        <f>IF(Tabla135[[#This Row],[Porcentaje de descuento básico que se financia por parte del Ministerio de Transportes y Movilidad Sostenible]]+Tabla135[[#This Row],[Porcentaje de descuento que se financia mediante subvención adicional obtenida por concesión de otras convocatorias o administraciones, en su caso.
*Ver nota de la celda ]]&gt;Tabla135[[#This Row],[Porcentaje que supone la pérdida unitaria de ingresos
con respecto al precio habitual sin descuento]],Tabla135[[#This Row],[Porcentaje que supone la pérdida unitaria de ingresos
con respecto al precio habitual sin descuento]]-Tabla135[[#This Row],[Porcentaje de descuento que se financia mediante subvención adicional obtenida por concesión de otras convocatorias o administraciones, en su caso.
*Ver nota de la celda ]],Tabla135[[#This Row],[Porcentaje de descuento básico que se financia por parte del Ministerio de Transportes y Movilidad Sostenible]])</f>
        <v>0</v>
      </c>
      <c r="M2" s="55">
        <f>Tabla135[[#This Row],[Nº de viajes cancelados]]*Tabla135[[#This Row],[Pérdida unitaria de ingresos por cada validación]]</f>
        <v>0</v>
      </c>
      <c r="N2" s="55">
        <f>IFERROR(Tabla135[[#This Row],[Pérdida de ingresos global, a partir del número total de viajes cancelados y de la pérdida unitaria de ingresos ]]*Tabla135[[#This Row],[Porcentaje de descuento corregido que se financia por parte del Ministerio de Transportes y Movilidad Sostenible
*Ver nota de la celda ]]/(Tabla135[[#This Row],[Porcentaje de descuento corregido que se financia por parte del Ministerio de Transportes y Movilidad Sostenible
*Ver nota de la celda ]]+Tabla135[[#This Row],[Porcentaje de descuento que se financia mediante subvención adicional obtenida por concesión de otras convocatorias o administraciones, en su caso.
*Ver nota de la celda ]]),0)</f>
        <v>0</v>
      </c>
      <c r="O2" s="55">
        <f>IFERROR(Tabla135[[#This Row],[Pérdida de ingresos global, a partir del número total de viajes cancelados y de la pérdida unitaria de ingresos ]]*Tabla135[[#This Row],[Porcentaje de descuento que se financia mediante subvención adicional obtenida por concesión de otras convocatorias o administraciones, en su caso.
*Ver nota de la celda ]]/(Tabla135[[#This Row],[Porcentaje de descuento corregido que se financia por parte del Ministerio de Transportes y Movilidad Sostenible
*Ver nota de la celda ]]+Tabla135[[#This Row],[Porcentaje de descuento que se financia mediante subvención adicional obtenida por concesión de otras convocatorias o administraciones, en su caso.
*Ver nota de la celda ]]),0)</f>
        <v>0</v>
      </c>
    </row>
    <row r="3" spans="1:15" x14ac:dyDescent="0.35">
      <c r="D3" s="16" t="s">
        <v>4</v>
      </c>
      <c r="E3" s="56"/>
      <c r="F3" s="40"/>
      <c r="G3" s="30">
        <v>1</v>
      </c>
      <c r="H3" s="12"/>
      <c r="I3" s="55">
        <v>0</v>
      </c>
      <c r="J3" s="55">
        <f>Tabla135[[#This Row],[Precio habitual sin descuento de cada validación]]-Tabla135[[#This Row],[Precio unitario con descuento de cada validación]]</f>
        <v>0</v>
      </c>
      <c r="K3" s="17">
        <f>IFERROR(Tabla135[[#This Row],[Pérdida unitaria de ingresos por cada validación]]/Tabla135[[#This Row],[Precio habitual sin descuento de cada validación]],0)</f>
        <v>0</v>
      </c>
      <c r="L3" s="29">
        <f>IF(Tabla135[[#This Row],[Porcentaje de descuento básico que se financia por parte del Ministerio de Transportes y Movilidad Sostenible]]+Tabla135[[#This Row],[Porcentaje de descuento que se financia mediante subvención adicional obtenida por concesión de otras convocatorias o administraciones, en su caso.
*Ver nota de la celda ]]&gt;Tabla135[[#This Row],[Porcentaje que supone la pérdida unitaria de ingresos
con respecto al precio habitual sin descuento]],Tabla135[[#This Row],[Porcentaje que supone la pérdida unitaria de ingresos
con respecto al precio habitual sin descuento]]-Tabla135[[#This Row],[Porcentaje de descuento que se financia mediante subvención adicional obtenida por concesión de otras convocatorias o administraciones, en su caso.
*Ver nota de la celda ]],Tabla135[[#This Row],[Porcentaje de descuento básico que se financia por parte del Ministerio de Transportes y Movilidad Sostenible]])</f>
        <v>0</v>
      </c>
      <c r="M3" s="55">
        <f>Tabla135[[#This Row],[Nº de viajes cancelados]]*Tabla135[[#This Row],[Pérdida unitaria de ingresos por cada validación]]</f>
        <v>0</v>
      </c>
      <c r="N3" s="55">
        <f>IFERROR(Tabla135[[#This Row],[Pérdida de ingresos global, a partir del número total de viajes cancelados y de la pérdida unitaria de ingresos ]]*Tabla135[[#This Row],[Porcentaje de descuento corregido que se financia por parte del Ministerio de Transportes y Movilidad Sostenible
*Ver nota de la celda ]]/(Tabla135[[#This Row],[Porcentaje de descuento corregido que se financia por parte del Ministerio de Transportes y Movilidad Sostenible
*Ver nota de la celda ]]+Tabla135[[#This Row],[Porcentaje de descuento que se financia mediante subvención adicional obtenida por concesión de otras convocatorias o administraciones, en su caso.
*Ver nota de la celda ]]),0)</f>
        <v>0</v>
      </c>
      <c r="O3" s="55">
        <f>IFERROR(Tabla135[[#This Row],[Pérdida de ingresos global, a partir del número total de viajes cancelados y de la pérdida unitaria de ingresos ]]*Tabla135[[#This Row],[Porcentaje de descuento que se financia mediante subvención adicional obtenida por concesión de otras convocatorias o administraciones, en su caso.
*Ver nota de la celda ]]/(Tabla135[[#This Row],[Porcentaje de descuento corregido que se financia por parte del Ministerio de Transportes y Movilidad Sostenible
*Ver nota de la celda ]]+Tabla135[[#This Row],[Porcentaje de descuento que se financia mediante subvención adicional obtenida por concesión de otras convocatorias o administraciones, en su caso.
*Ver nota de la celda ]]),0)</f>
        <v>0</v>
      </c>
    </row>
    <row r="4" spans="1:15" x14ac:dyDescent="0.35">
      <c r="D4" s="16" t="s">
        <v>5</v>
      </c>
      <c r="E4" s="56"/>
      <c r="F4" s="40"/>
      <c r="G4" s="30">
        <v>1</v>
      </c>
      <c r="H4" s="12"/>
      <c r="I4" s="55">
        <v>0</v>
      </c>
      <c r="J4" s="55">
        <f>Tabla135[[#This Row],[Precio habitual sin descuento de cada validación]]-Tabla135[[#This Row],[Precio unitario con descuento de cada validación]]</f>
        <v>0</v>
      </c>
      <c r="K4" s="17">
        <f>IFERROR(Tabla135[[#This Row],[Pérdida unitaria de ingresos por cada validación]]/Tabla135[[#This Row],[Precio habitual sin descuento de cada validación]],0)</f>
        <v>0</v>
      </c>
      <c r="L4" s="29">
        <f>IF(Tabla135[[#This Row],[Porcentaje de descuento básico que se financia por parte del Ministerio de Transportes y Movilidad Sostenible]]+Tabla135[[#This Row],[Porcentaje de descuento que se financia mediante subvención adicional obtenida por concesión de otras convocatorias o administraciones, en su caso.
*Ver nota de la celda ]]&gt;Tabla135[[#This Row],[Porcentaje que supone la pérdida unitaria de ingresos
con respecto al precio habitual sin descuento]],Tabla135[[#This Row],[Porcentaje que supone la pérdida unitaria de ingresos
con respecto al precio habitual sin descuento]]-Tabla135[[#This Row],[Porcentaje de descuento que se financia mediante subvención adicional obtenida por concesión de otras convocatorias o administraciones, en su caso.
*Ver nota de la celda ]],Tabla135[[#This Row],[Porcentaje de descuento básico que se financia por parte del Ministerio de Transportes y Movilidad Sostenible]])</f>
        <v>0</v>
      </c>
      <c r="M4" s="55">
        <f>Tabla135[[#This Row],[Nº de viajes cancelados]]*Tabla135[[#This Row],[Pérdida unitaria de ingresos por cada validación]]</f>
        <v>0</v>
      </c>
      <c r="N4" s="55">
        <f>IFERROR(Tabla135[[#This Row],[Pérdida de ingresos global, a partir del número total de viajes cancelados y de la pérdida unitaria de ingresos ]]*Tabla135[[#This Row],[Porcentaje de descuento corregido que se financia por parte del Ministerio de Transportes y Movilidad Sostenible
*Ver nota de la celda ]]/(Tabla135[[#This Row],[Porcentaje de descuento corregido que se financia por parte del Ministerio de Transportes y Movilidad Sostenible
*Ver nota de la celda ]]+Tabla135[[#This Row],[Porcentaje de descuento que se financia mediante subvención adicional obtenida por concesión de otras convocatorias o administraciones, en su caso.
*Ver nota de la celda ]]),0)</f>
        <v>0</v>
      </c>
      <c r="O4" s="55">
        <f>IFERROR(Tabla135[[#This Row],[Pérdida de ingresos global, a partir del número total de viajes cancelados y de la pérdida unitaria de ingresos ]]*Tabla135[[#This Row],[Porcentaje de descuento que se financia mediante subvención adicional obtenida por concesión de otras convocatorias o administraciones, en su caso.
*Ver nota de la celda ]]/(Tabla135[[#This Row],[Porcentaje de descuento corregido que se financia por parte del Ministerio de Transportes y Movilidad Sostenible
*Ver nota de la celda ]]+Tabla135[[#This Row],[Porcentaje de descuento que se financia mediante subvención adicional obtenida por concesión de otras convocatorias o administraciones, en su caso.
*Ver nota de la celda ]]),0)</f>
        <v>0</v>
      </c>
    </row>
    <row r="5" spans="1:15" x14ac:dyDescent="0.35">
      <c r="D5" s="16" t="s">
        <v>6</v>
      </c>
      <c r="E5" s="56"/>
      <c r="F5" s="40"/>
      <c r="G5" s="30">
        <v>1</v>
      </c>
      <c r="H5" s="12"/>
      <c r="I5" s="55">
        <v>0</v>
      </c>
      <c r="J5" s="55">
        <f>Tabla135[[#This Row],[Precio habitual sin descuento de cada validación]]-Tabla135[[#This Row],[Precio unitario con descuento de cada validación]]</f>
        <v>0</v>
      </c>
      <c r="K5" s="17">
        <f>IFERROR(Tabla135[[#This Row],[Pérdida unitaria de ingresos por cada validación]]/Tabla135[[#This Row],[Precio habitual sin descuento de cada validación]],0)</f>
        <v>0</v>
      </c>
      <c r="L5" s="29">
        <f>IF(Tabla135[[#This Row],[Porcentaje de descuento básico que se financia por parte del Ministerio de Transportes y Movilidad Sostenible]]+Tabla135[[#This Row],[Porcentaje de descuento que se financia mediante subvención adicional obtenida por concesión de otras convocatorias o administraciones, en su caso.
*Ver nota de la celda ]]&gt;Tabla135[[#This Row],[Porcentaje que supone la pérdida unitaria de ingresos
con respecto al precio habitual sin descuento]],Tabla135[[#This Row],[Porcentaje que supone la pérdida unitaria de ingresos
con respecto al precio habitual sin descuento]]-Tabla135[[#This Row],[Porcentaje de descuento que se financia mediante subvención adicional obtenida por concesión de otras convocatorias o administraciones, en su caso.
*Ver nota de la celda ]],Tabla135[[#This Row],[Porcentaje de descuento básico que se financia por parte del Ministerio de Transportes y Movilidad Sostenible]])</f>
        <v>0</v>
      </c>
      <c r="M5" s="55">
        <f>Tabla135[[#This Row],[Nº de viajes cancelados]]*Tabla135[[#This Row],[Pérdida unitaria de ingresos por cada validación]]</f>
        <v>0</v>
      </c>
      <c r="N5" s="55">
        <f>IFERROR(Tabla135[[#This Row],[Pérdida de ingresos global, a partir del número total de viajes cancelados y de la pérdida unitaria de ingresos ]]*Tabla135[[#This Row],[Porcentaje de descuento corregido que se financia por parte del Ministerio de Transportes y Movilidad Sostenible
*Ver nota de la celda ]]/(Tabla135[[#This Row],[Porcentaje de descuento corregido que se financia por parte del Ministerio de Transportes y Movilidad Sostenible
*Ver nota de la celda ]]+Tabla135[[#This Row],[Porcentaje de descuento que se financia mediante subvención adicional obtenida por concesión de otras convocatorias o administraciones, en su caso.
*Ver nota de la celda ]]),0)</f>
        <v>0</v>
      </c>
      <c r="O5" s="55">
        <f>IFERROR(Tabla135[[#This Row],[Pérdida de ingresos global, a partir del número total de viajes cancelados y de la pérdida unitaria de ingresos ]]*Tabla135[[#This Row],[Porcentaje de descuento que se financia mediante subvención adicional obtenida por concesión de otras convocatorias o administraciones, en su caso.
*Ver nota de la celda ]]/(Tabla135[[#This Row],[Porcentaje de descuento corregido que se financia por parte del Ministerio de Transportes y Movilidad Sostenible
*Ver nota de la celda ]]+Tabla135[[#This Row],[Porcentaje de descuento que se financia mediante subvención adicional obtenida por concesión de otras convocatorias o administraciones, en su caso.
*Ver nota de la celda ]]),0)</f>
        <v>0</v>
      </c>
    </row>
    <row r="6" spans="1:15" x14ac:dyDescent="0.35">
      <c r="D6" s="16" t="s">
        <v>7</v>
      </c>
      <c r="E6" s="56"/>
      <c r="F6" s="40"/>
      <c r="G6" s="30">
        <v>1</v>
      </c>
      <c r="H6" s="12"/>
      <c r="I6" s="55">
        <v>0</v>
      </c>
      <c r="J6" s="55">
        <f>Tabla135[[#This Row],[Precio habitual sin descuento de cada validación]]-Tabla135[[#This Row],[Precio unitario con descuento de cada validación]]</f>
        <v>0</v>
      </c>
      <c r="K6" s="17">
        <f>IFERROR(Tabla135[[#This Row],[Pérdida unitaria de ingresos por cada validación]]/Tabla135[[#This Row],[Precio habitual sin descuento de cada validación]],0)</f>
        <v>0</v>
      </c>
      <c r="L6" s="29">
        <f>IF(Tabla135[[#This Row],[Porcentaje de descuento básico que se financia por parte del Ministerio de Transportes y Movilidad Sostenible]]+Tabla135[[#This Row],[Porcentaje de descuento que se financia mediante subvención adicional obtenida por concesión de otras convocatorias o administraciones, en su caso.
*Ver nota de la celda ]]&gt;Tabla135[[#This Row],[Porcentaje que supone la pérdida unitaria de ingresos
con respecto al precio habitual sin descuento]],Tabla135[[#This Row],[Porcentaje que supone la pérdida unitaria de ingresos
con respecto al precio habitual sin descuento]]-Tabla135[[#This Row],[Porcentaje de descuento que se financia mediante subvención adicional obtenida por concesión de otras convocatorias o administraciones, en su caso.
*Ver nota de la celda ]],Tabla135[[#This Row],[Porcentaje de descuento básico que se financia por parte del Ministerio de Transportes y Movilidad Sostenible]])</f>
        <v>0</v>
      </c>
      <c r="M6" s="55">
        <f>Tabla135[[#This Row],[Nº de viajes cancelados]]*Tabla135[[#This Row],[Pérdida unitaria de ingresos por cada validación]]</f>
        <v>0</v>
      </c>
      <c r="N6" s="55">
        <f>IFERROR(Tabla135[[#This Row],[Pérdida de ingresos global, a partir del número total de viajes cancelados y de la pérdida unitaria de ingresos ]]*Tabla135[[#This Row],[Porcentaje de descuento corregido que se financia por parte del Ministerio de Transportes y Movilidad Sostenible
*Ver nota de la celda ]]/(Tabla135[[#This Row],[Porcentaje de descuento corregido que se financia por parte del Ministerio de Transportes y Movilidad Sostenible
*Ver nota de la celda ]]+Tabla135[[#This Row],[Porcentaje de descuento que se financia mediante subvención adicional obtenida por concesión de otras convocatorias o administraciones, en su caso.
*Ver nota de la celda ]]),0)</f>
        <v>0</v>
      </c>
      <c r="O6" s="55">
        <f>IFERROR(Tabla135[[#This Row],[Pérdida de ingresos global, a partir del número total de viajes cancelados y de la pérdida unitaria de ingresos ]]*Tabla135[[#This Row],[Porcentaje de descuento que se financia mediante subvención adicional obtenida por concesión de otras convocatorias o administraciones, en su caso.
*Ver nota de la celda ]]/(Tabla135[[#This Row],[Porcentaje de descuento corregido que se financia por parte del Ministerio de Transportes y Movilidad Sostenible
*Ver nota de la celda ]]+Tabla135[[#This Row],[Porcentaje de descuento que se financia mediante subvención adicional obtenida por concesión de otras convocatorias o administraciones, en su caso.
*Ver nota de la celda ]]),0)</f>
        <v>0</v>
      </c>
    </row>
    <row r="7" spans="1:15" x14ac:dyDescent="0.35">
      <c r="D7" s="16" t="s">
        <v>8</v>
      </c>
      <c r="E7" s="56"/>
      <c r="F7" s="40"/>
      <c r="G7" s="30">
        <v>1</v>
      </c>
      <c r="H7" s="12"/>
      <c r="I7" s="55">
        <v>0</v>
      </c>
      <c r="J7" s="55">
        <f>Tabla135[[#This Row],[Precio habitual sin descuento de cada validación]]-Tabla135[[#This Row],[Precio unitario con descuento de cada validación]]</f>
        <v>0</v>
      </c>
      <c r="K7" s="17">
        <f>IFERROR(Tabla135[[#This Row],[Pérdida unitaria de ingresos por cada validación]]/Tabla135[[#This Row],[Precio habitual sin descuento de cada validación]],0)</f>
        <v>0</v>
      </c>
      <c r="L7" s="29">
        <f>IF(Tabla135[[#This Row],[Porcentaje de descuento básico que se financia por parte del Ministerio de Transportes y Movilidad Sostenible]]+Tabla135[[#This Row],[Porcentaje de descuento que se financia mediante subvención adicional obtenida por concesión de otras convocatorias o administraciones, en su caso.
*Ver nota de la celda ]]&gt;Tabla135[[#This Row],[Porcentaje que supone la pérdida unitaria de ingresos
con respecto al precio habitual sin descuento]],Tabla135[[#This Row],[Porcentaje que supone la pérdida unitaria de ingresos
con respecto al precio habitual sin descuento]]-Tabla135[[#This Row],[Porcentaje de descuento que se financia mediante subvención adicional obtenida por concesión de otras convocatorias o administraciones, en su caso.
*Ver nota de la celda ]],Tabla135[[#This Row],[Porcentaje de descuento básico que se financia por parte del Ministerio de Transportes y Movilidad Sostenible]])</f>
        <v>0</v>
      </c>
      <c r="M7" s="55">
        <f>Tabla135[[#This Row],[Nº de viajes cancelados]]*Tabla135[[#This Row],[Pérdida unitaria de ingresos por cada validación]]</f>
        <v>0</v>
      </c>
      <c r="N7" s="55">
        <f>IFERROR(Tabla135[[#This Row],[Pérdida de ingresos global, a partir del número total de viajes cancelados y de la pérdida unitaria de ingresos ]]*Tabla135[[#This Row],[Porcentaje de descuento corregido que se financia por parte del Ministerio de Transportes y Movilidad Sostenible
*Ver nota de la celda ]]/(Tabla135[[#This Row],[Porcentaje de descuento corregido que se financia por parte del Ministerio de Transportes y Movilidad Sostenible
*Ver nota de la celda ]]+Tabla135[[#This Row],[Porcentaje de descuento que se financia mediante subvención adicional obtenida por concesión de otras convocatorias o administraciones, en su caso.
*Ver nota de la celda ]]),0)</f>
        <v>0</v>
      </c>
      <c r="O7" s="55">
        <f>IFERROR(Tabla135[[#This Row],[Pérdida de ingresos global, a partir del número total de viajes cancelados y de la pérdida unitaria de ingresos ]]*Tabla135[[#This Row],[Porcentaje de descuento que se financia mediante subvención adicional obtenida por concesión de otras convocatorias o administraciones, en su caso.
*Ver nota de la celda ]]/(Tabla135[[#This Row],[Porcentaje de descuento corregido que se financia por parte del Ministerio de Transportes y Movilidad Sostenible
*Ver nota de la celda ]]+Tabla135[[#This Row],[Porcentaje de descuento que se financia mediante subvención adicional obtenida por concesión de otras convocatorias o administraciones, en su caso.
*Ver nota de la celda ]]),0)</f>
        <v>0</v>
      </c>
    </row>
    <row r="8" spans="1:15" s="57" customFormat="1" x14ac:dyDescent="0.35">
      <c r="D8" s="46" t="s">
        <v>28</v>
      </c>
      <c r="E8" s="47">
        <f>SUM(E2:E7)</f>
        <v>0</v>
      </c>
      <c r="F8" s="48" t="s">
        <v>19</v>
      </c>
      <c r="G8" s="48" t="s">
        <v>19</v>
      </c>
      <c r="H8" s="48" t="s">
        <v>19</v>
      </c>
      <c r="I8" s="48" t="s">
        <v>19</v>
      </c>
      <c r="J8" s="48" t="s">
        <v>19</v>
      </c>
      <c r="K8" s="48" t="s">
        <v>19</v>
      </c>
      <c r="L8" s="48" t="s">
        <v>19</v>
      </c>
      <c r="M8" s="58">
        <f>SUM(M2:M7)</f>
        <v>0</v>
      </c>
      <c r="N8" s="66">
        <f t="shared" ref="N8:O8" si="0">SUM(N2:N7)</f>
        <v>0</v>
      </c>
      <c r="O8" s="58">
        <f t="shared" si="0"/>
        <v>0</v>
      </c>
    </row>
  </sheetData>
  <sheetProtection selectLockedCells="1"/>
  <conditionalFormatting sqref="L2:L7">
    <cfRule type="cellIs" dxfId="0" priority="1" operator="lessThan">
      <formula>0</formula>
    </cfRule>
  </conditionalFormatting>
  <dataValidations count="4">
    <dataValidation operator="greaterThanOrEqual" allowBlank="1" showInputMessage="1" showErrorMessage="1" sqref="K1 L2:L7" xr:uid="{D6E0F059-32B7-4A06-911E-947E1576038E}"/>
    <dataValidation type="decimal" operator="greaterThanOrEqual" allowBlank="1" showInputMessage="1" showErrorMessage="1" sqref="M2:M8 N8:O8 F2:K7" xr:uid="{D2496126-FEA1-4C19-BC6B-1E313C66AD4E}">
      <formula1>0</formula1>
    </dataValidation>
    <dataValidation type="whole" operator="greaterThanOrEqual" allowBlank="1" showInputMessage="1" showErrorMessage="1" sqref="E2:E8" xr:uid="{FD95BB6A-6BBC-4372-80C0-FC41324FC1AD}">
      <formula1>0</formula1>
    </dataValidation>
    <dataValidation type="list" allowBlank="1" showInputMessage="1" showErrorMessage="1" sqref="B2" xr:uid="{07FF31F4-753B-48AC-BA97-DBE6664F1111}">
      <formula1>"Usuarios infantiles"</formula1>
    </dataValidation>
  </dataValidations>
  <pageMargins left="0.7" right="0.7" top="0.75" bottom="0.75" header="0.3" footer="0.3"/>
  <legacy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DC83DB-AF55-4FED-9AB3-BEB1D86CECE7}">
  <dimension ref="A1:E5"/>
  <sheetViews>
    <sheetView workbookViewId="0">
      <selection activeCell="B5" sqref="B5"/>
    </sheetView>
  </sheetViews>
  <sheetFormatPr baseColWidth="10" defaultColWidth="11.453125" defaultRowHeight="14.5" x14ac:dyDescent="0.35"/>
  <cols>
    <col min="1" max="1" width="28.81640625" bestFit="1" customWidth="1"/>
    <col min="2" max="2" width="42.81640625" customWidth="1"/>
    <col min="3" max="3" width="28.1796875" customWidth="1"/>
    <col min="4" max="4" width="38.26953125" customWidth="1"/>
    <col min="5" max="5" width="42.1796875" customWidth="1"/>
  </cols>
  <sheetData>
    <row r="1" spans="1:5" ht="21" x14ac:dyDescent="0.35">
      <c r="A1" s="7" t="s">
        <v>31</v>
      </c>
      <c r="B1" s="8"/>
    </row>
    <row r="2" spans="1:5" s="9" customFormat="1" ht="30.75" customHeight="1" x14ac:dyDescent="0.35">
      <c r="A2" s="69" t="s">
        <v>32</v>
      </c>
      <c r="B2" s="69"/>
      <c r="C2" s="69"/>
      <c r="D2" s="69"/>
      <c r="E2" s="69"/>
    </row>
    <row r="3" spans="1:5" s="9" customFormat="1" x14ac:dyDescent="0.35">
      <c r="A3" s="69"/>
      <c r="B3" s="69"/>
    </row>
    <row r="4" spans="1:5" ht="26.5" customHeight="1" x14ac:dyDescent="0.35">
      <c r="A4" s="14" t="s">
        <v>33</v>
      </c>
      <c r="B4" s="14" t="s">
        <v>34</v>
      </c>
    </row>
    <row r="5" spans="1:5" x14ac:dyDescent="0.35">
      <c r="A5" s="32" t="s">
        <v>35</v>
      </c>
      <c r="B5" s="10"/>
    </row>
  </sheetData>
  <mergeCells count="2">
    <mergeCell ref="A2:E2"/>
    <mergeCell ref="A3:B3"/>
  </mergeCells>
  <pageMargins left="0.7" right="0.7" top="0.75" bottom="0.75" header="0.3" footer="0.3"/>
  <pageSetup paperSize="9" orientation="portrait" verticalDpi="0" r:id="rId1"/>
  <tableParts count="1">
    <tablePart r:id="rId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E9121-D5F0-4C80-9A1A-128C2323C033}">
  <dimension ref="A1:G15"/>
  <sheetViews>
    <sheetView workbookViewId="0">
      <selection activeCell="F13" sqref="F13"/>
    </sheetView>
  </sheetViews>
  <sheetFormatPr baseColWidth="10" defaultColWidth="21.81640625" defaultRowHeight="14.5" x14ac:dyDescent="0.35"/>
  <cols>
    <col min="1" max="1" width="54.26953125" bestFit="1" customWidth="1"/>
    <col min="2" max="2" width="31.81640625" customWidth="1"/>
    <col min="3" max="3" width="29.26953125" customWidth="1"/>
    <col min="4" max="4" width="31.453125" customWidth="1"/>
    <col min="5" max="5" width="29.1796875" bestFit="1" customWidth="1"/>
    <col min="6" max="6" width="33.26953125" customWidth="1"/>
    <col min="7" max="7" width="28.81640625" customWidth="1"/>
  </cols>
  <sheetData>
    <row r="1" spans="1:7" ht="125.15" customHeight="1" x14ac:dyDescent="0.35">
      <c r="A1" s="14" t="s">
        <v>25</v>
      </c>
      <c r="B1" s="22" t="s">
        <v>37</v>
      </c>
      <c r="C1" s="22" t="s">
        <v>38</v>
      </c>
      <c r="D1" s="22" t="s">
        <v>39</v>
      </c>
      <c r="E1" s="22" t="s">
        <v>40</v>
      </c>
      <c r="F1" s="22" t="s">
        <v>26</v>
      </c>
      <c r="G1" s="15" t="s">
        <v>27</v>
      </c>
    </row>
    <row r="2" spans="1:7" x14ac:dyDescent="0.35">
      <c r="A2" s="53" t="str">
        <f>tb_denominacion_abono_titulo[[#This Row],[Denominación título o abono]]</f>
        <v>Abonos_Título_01 (cambiar por denominación real)</v>
      </c>
      <c r="B2" s="38">
        <f>Abonos_Título_01!N8</f>
        <v>0</v>
      </c>
      <c r="C2" s="38">
        <f>Abonos_Título_01!P8</f>
        <v>0</v>
      </c>
      <c r="D2" s="38">
        <f>Abonos_Título_01!Q8</f>
        <v>0</v>
      </c>
      <c r="E2" s="38">
        <f>Abonos_Título_01!O8</f>
        <v>0</v>
      </c>
      <c r="F2" s="36"/>
      <c r="G2" s="67">
        <f>tb_resultados_finales[[#This Row],[Importe global máximo de subvención que puede percibirse, suma de los importes máximos de subvención que pueden percibirse para cada título
* Ver nota en celda]]-tb_resultados_finales[[#This Row],[Penalizaciones que correspondan por incumplimiento de requisitos o condiciones del programa de ayudas, de acuerdo con la hoja de penalizaciones del apartado 4]]</f>
        <v>0</v>
      </c>
    </row>
    <row r="3" spans="1:7" x14ac:dyDescent="0.35">
      <c r="A3" s="53" t="str" cm="1">
        <f t="array" ref="A3">tb_denominacion_abono_titulo10[Denominación título o abono]</f>
        <v>Abonos_Título_02 (cambiar por denominación real)</v>
      </c>
      <c r="B3" s="38">
        <f>Abonos_Título_02!N8</f>
        <v>0</v>
      </c>
      <c r="C3" s="38">
        <f>Abonos_Título_02!P8</f>
        <v>0</v>
      </c>
      <c r="D3" s="38">
        <f>Abonos_Título_02!Q8</f>
        <v>0</v>
      </c>
      <c r="E3" s="38">
        <f>Abonos_Título_02!O8</f>
        <v>0</v>
      </c>
      <c r="F3" s="36"/>
      <c r="G3" s="67">
        <f>tb_resultados_finales[[#This Row],[Importe global máximo de subvención que puede percibirse, suma de los importes máximos de subvención que pueden percibirse para cada título
* Ver nota en celda]]-tb_resultados_finales[[#This Row],[Penalizaciones que correspondan por incumplimiento de requisitos o condiciones del programa de ayudas, de acuerdo con la hoja de penalizaciones del apartado 4]]</f>
        <v>0</v>
      </c>
    </row>
    <row r="4" spans="1:7" x14ac:dyDescent="0.35">
      <c r="A4" s="53" t="str" cm="1">
        <f t="array" ref="A4">tb_denominacion_abono_titulo1012[Denominación título o abono]</f>
        <v>Abonos_Título_03 (cambiar por denominación real)</v>
      </c>
      <c r="B4" s="38">
        <f>Abonos_Título_03!N8</f>
        <v>0</v>
      </c>
      <c r="C4" s="38">
        <f>Abonos_Título_03!P8</f>
        <v>0</v>
      </c>
      <c r="D4" s="38">
        <f>Abonos_Título_03!Q8</f>
        <v>0</v>
      </c>
      <c r="E4" s="38">
        <f>Abonos_Título_03!O8</f>
        <v>0</v>
      </c>
      <c r="F4" s="36"/>
      <c r="G4" s="68">
        <f>tb_resultados_finales[[#This Row],[Importe global máximo de subvención que puede percibirse, suma de los importes máximos de subvención que pueden percibirse para cada título
* Ver nota en celda]]-tb_resultados_finales[[#This Row],[Penalizaciones que correspondan por incumplimiento de requisitos o condiciones del programa de ayudas, de acuerdo con la hoja de penalizaciones del apartado 4]]</f>
        <v>0</v>
      </c>
    </row>
    <row r="5" spans="1:7" x14ac:dyDescent="0.35">
      <c r="A5" s="53" t="str" cm="1">
        <f t="array" ref="A5">tb_denominacion_abono_titulo101214[Denominación título o abono]</f>
        <v>Abonos_Título_04 (cambiar por denominación real)</v>
      </c>
      <c r="B5" s="38">
        <f>Abonos_Título_04!N8</f>
        <v>0</v>
      </c>
      <c r="C5" s="38">
        <f>Abonos_Título_04!P8</f>
        <v>0</v>
      </c>
      <c r="D5" s="38">
        <f>Abonos_Título_04!Q8</f>
        <v>0</v>
      </c>
      <c r="E5" s="38">
        <f>Abonos_Título_04!O8</f>
        <v>0</v>
      </c>
      <c r="F5" s="36"/>
      <c r="G5" s="68">
        <f>tb_resultados_finales[[#This Row],[Importe global máximo de subvención que puede percibirse, suma de los importes máximos de subvención que pueden percibirse para cada título
* Ver nota en celda]]-tb_resultados_finales[[#This Row],[Penalizaciones que correspondan por incumplimiento de requisitos o condiciones del programa de ayudas, de acuerdo con la hoja de penalizaciones del apartado 4]]</f>
        <v>0</v>
      </c>
    </row>
    <row r="6" spans="1:7" x14ac:dyDescent="0.35">
      <c r="A6" s="53" t="str" cm="1">
        <f t="array" ref="A6">tb_denominacion_abono_titulo10121416[Denominación título o abono]</f>
        <v>Abonos_Título_05 (cambiar por denominación real)</v>
      </c>
      <c r="B6" s="38">
        <f>Abonos_Título_05!N8</f>
        <v>0</v>
      </c>
      <c r="C6" s="38">
        <f>Abonos_Título_05!P8</f>
        <v>0</v>
      </c>
      <c r="D6" s="38">
        <f>Abonos_Título_05!Q8</f>
        <v>0</v>
      </c>
      <c r="E6" s="38">
        <f>Abonos_Título_05!O8</f>
        <v>0</v>
      </c>
      <c r="F6" s="36"/>
      <c r="G6" s="68">
        <f>tb_resultados_finales[[#This Row],[Importe global máximo de subvención que puede percibirse, suma de los importes máximos de subvención que pueden percibirse para cada título
* Ver nota en celda]]-tb_resultados_finales[[#This Row],[Penalizaciones que correspondan por incumplimiento de requisitos o condiciones del programa de ayudas, de acuerdo con la hoja de penalizaciones del apartado 4]]</f>
        <v>0</v>
      </c>
    </row>
    <row r="7" spans="1:7" x14ac:dyDescent="0.35">
      <c r="A7" s="53" t="str">
        <f>Multiviaje_infantil_Título_01!A2</f>
        <v>Multiviaje_infantil_Título_01 (cambiar por denominación real)</v>
      </c>
      <c r="B7" s="38">
        <f>Multiviaje_infantil_Título_01!M8</f>
        <v>0</v>
      </c>
      <c r="C7" s="59" t="s">
        <v>19</v>
      </c>
      <c r="D7" s="38">
        <f>Multiviaje_infantil_Título_01!O8</f>
        <v>0</v>
      </c>
      <c r="E7" s="38">
        <f>Multiviaje_infantil_Título_01!N8</f>
        <v>0</v>
      </c>
      <c r="F7" s="36"/>
      <c r="G7" s="68">
        <f>tb_resultados_finales[[#This Row],[Importe global máximo de subvención que puede percibirse, suma de los importes máximos de subvención que pueden percibirse para cada título
* Ver nota en celda]]-tb_resultados_finales[[#This Row],[Penalizaciones que correspondan por incumplimiento de requisitos o condiciones del programa de ayudas, de acuerdo con la hoja de penalizaciones del apartado 4]]</f>
        <v>0</v>
      </c>
    </row>
    <row r="8" spans="1:7" x14ac:dyDescent="0.35">
      <c r="A8" s="53" t="str">
        <f>Multiviaje_infantil_Título_02!A2</f>
        <v>Multiviaje_infantil_Título_02 (cambiar por denominación real)</v>
      </c>
      <c r="B8" s="38">
        <f>Multiviaje_infantil_Título_02!M8</f>
        <v>0</v>
      </c>
      <c r="C8" s="59" t="s">
        <v>19</v>
      </c>
      <c r="D8" s="38">
        <f>Multiviaje_infantil_Título_02!O8</f>
        <v>0</v>
      </c>
      <c r="E8" s="38">
        <f>Multiviaje_infantil_Título_02!N8</f>
        <v>0</v>
      </c>
      <c r="F8" s="34"/>
      <c r="G8" s="68">
        <f>tb_resultados_finales[[#This Row],[Importe global máximo de subvención que puede percibirse, suma de los importes máximos de subvención que pueden percibirse para cada título
* Ver nota en celda]]-tb_resultados_finales[[#This Row],[Penalizaciones que correspondan por incumplimiento de requisitos o condiciones del programa de ayudas, de acuerdo con la hoja de penalizaciones del apartado 4]]</f>
        <v>0</v>
      </c>
    </row>
    <row r="9" spans="1:7" x14ac:dyDescent="0.35">
      <c r="A9" s="23"/>
      <c r="B9" s="34"/>
      <c r="C9" s="34"/>
      <c r="D9" s="34"/>
      <c r="E9" s="34"/>
      <c r="F9" s="34"/>
      <c r="G9" s="67"/>
    </row>
    <row r="10" spans="1:7" x14ac:dyDescent="0.35">
      <c r="A10" s="23"/>
      <c r="B10" s="34"/>
      <c r="C10" s="34"/>
      <c r="D10" s="34"/>
      <c r="E10" s="34"/>
      <c r="F10" s="34"/>
      <c r="G10" s="67"/>
    </row>
    <row r="11" spans="1:7" x14ac:dyDescent="0.35">
      <c r="A11" s="23"/>
      <c r="B11" s="34"/>
      <c r="C11" s="34"/>
      <c r="D11" s="34"/>
      <c r="E11" s="34"/>
      <c r="F11" s="34"/>
      <c r="G11" s="67"/>
    </row>
    <row r="12" spans="1:7" x14ac:dyDescent="0.35">
      <c r="A12" s="23"/>
      <c r="B12" s="34"/>
      <c r="C12" s="34"/>
      <c r="D12" s="34"/>
      <c r="E12" s="34"/>
      <c r="F12" s="34"/>
      <c r="G12" s="67"/>
    </row>
    <row r="13" spans="1:7" x14ac:dyDescent="0.35">
      <c r="A13" s="23"/>
      <c r="B13" s="34"/>
      <c r="C13" s="34"/>
      <c r="D13" s="34"/>
      <c r="E13" s="34"/>
      <c r="F13" s="34"/>
      <c r="G13" s="67"/>
    </row>
    <row r="14" spans="1:7" x14ac:dyDescent="0.35">
      <c r="A14" s="23"/>
      <c r="B14" s="34"/>
      <c r="C14" s="34"/>
      <c r="D14" s="34"/>
      <c r="E14" s="34"/>
      <c r="F14" s="34"/>
      <c r="G14" s="67"/>
    </row>
    <row r="15" spans="1:7" x14ac:dyDescent="0.35">
      <c r="A15" s="54" t="s">
        <v>44</v>
      </c>
      <c r="B15" s="44">
        <f>SUM(B2:B14)</f>
        <v>0</v>
      </c>
      <c r="C15" s="44">
        <f t="shared" ref="C15:G15" si="0">SUM(C2:C14)</f>
        <v>0</v>
      </c>
      <c r="D15" s="44">
        <f t="shared" si="0"/>
        <v>0</v>
      </c>
      <c r="E15" s="44">
        <f t="shared" si="0"/>
        <v>0</v>
      </c>
      <c r="F15" s="44">
        <f t="shared" si="0"/>
        <v>0</v>
      </c>
      <c r="G15" s="44">
        <f t="shared" si="0"/>
        <v>0</v>
      </c>
    </row>
  </sheetData>
  <sheetProtection selectLockedCells="1"/>
  <phoneticPr fontId="3" type="noConversion"/>
  <pageMargins left="0.7" right="0.7" top="0.75" bottom="0.75" header="0.3" footer="0.3"/>
  <ignoredErrors>
    <ignoredError sqref="B15 B7:B8 G15 B3 B4:B6" calculatedColumn="1"/>
  </ignoredErrors>
  <legacyDrawing r:id="rId1"/>
  <tableParts count="1">
    <tablePart r:id="rId2"/>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24"/>
  <sheetViews>
    <sheetView zoomScaleNormal="100" workbookViewId="0">
      <selection activeCell="F2" sqref="F2:F7"/>
    </sheetView>
  </sheetViews>
  <sheetFormatPr baseColWidth="10" defaultColWidth="8.7265625" defaultRowHeight="14.5" x14ac:dyDescent="0.35"/>
  <cols>
    <col min="1" max="1" width="44.81640625" style="24" bestFit="1" customWidth="1"/>
    <col min="2" max="2" width="27.26953125" style="24" customWidth="1"/>
    <col min="3" max="3" width="5.453125" style="24" customWidth="1"/>
    <col min="4" max="4" width="10.81640625" style="24" bestFit="1" customWidth="1"/>
    <col min="5" max="6" width="15.81640625" style="24" customWidth="1"/>
    <col min="7" max="7" width="26.7265625" style="52" customWidth="1"/>
    <col min="8" max="8" width="25.54296875" style="24" customWidth="1"/>
    <col min="9" max="9" width="24.54296875" style="24" customWidth="1"/>
    <col min="10" max="10" width="13.7265625" style="24" customWidth="1"/>
    <col min="11" max="11" width="14.7265625" style="24" customWidth="1"/>
    <col min="12" max="12" width="21.453125" style="24" customWidth="1"/>
    <col min="13" max="13" width="21.54296875" style="24" customWidth="1"/>
    <col min="14" max="14" width="20.1796875" style="24" customWidth="1"/>
    <col min="15" max="15" width="45.54296875" style="24" customWidth="1"/>
    <col min="16" max="16" width="39.453125" style="24" customWidth="1"/>
    <col min="17" max="17" width="35.1796875" style="24" bestFit="1" customWidth="1"/>
    <col min="18" max="16384" width="8.7265625" style="24"/>
  </cols>
  <sheetData>
    <row r="1" spans="1:17" customFormat="1" ht="114.5" x14ac:dyDescent="0.35">
      <c r="A1" s="14" t="s">
        <v>0</v>
      </c>
      <c r="B1" s="15" t="s">
        <v>10</v>
      </c>
      <c r="D1" s="18" t="s">
        <v>2</v>
      </c>
      <c r="E1" s="19" t="s">
        <v>9</v>
      </c>
      <c r="F1" s="31" t="s">
        <v>12</v>
      </c>
      <c r="G1" s="19" t="s">
        <v>13</v>
      </c>
      <c r="H1" s="19" t="s">
        <v>41</v>
      </c>
      <c r="I1" s="19" t="s">
        <v>16</v>
      </c>
      <c r="J1" s="19" t="s">
        <v>43</v>
      </c>
      <c r="K1" s="19" t="s">
        <v>14</v>
      </c>
      <c r="L1" s="19" t="s">
        <v>15</v>
      </c>
      <c r="M1" s="19" t="s">
        <v>17</v>
      </c>
      <c r="N1" s="19" t="s">
        <v>18</v>
      </c>
      <c r="O1" s="20" t="s">
        <v>20</v>
      </c>
      <c r="P1" s="21" t="s">
        <v>21</v>
      </c>
      <c r="Q1" s="19" t="s">
        <v>22</v>
      </c>
    </row>
    <row r="2" spans="1:17" x14ac:dyDescent="0.35">
      <c r="A2" s="13" t="s">
        <v>46</v>
      </c>
      <c r="B2" s="43" t="s">
        <v>42</v>
      </c>
      <c r="D2" s="16" t="s">
        <v>3</v>
      </c>
      <c r="E2" s="33"/>
      <c r="F2" s="34"/>
      <c r="G2" s="51" t="str" cm="1">
        <f t="array" ref="G2">_xlfn.IFS(
tb_denominacion_abono_titulo[Usuarios de abono de uso  temporal ilimitado]="Usuarios infantiles",1,
tb_denominacion_abono_titulo[Usuarios de abono de uso  temporal ilimitado]="Usuarios juveniles",0.5,
tb_denominacion_abono_titulo[Usuarios de abono de uso  temporal ilimitado]="Usuarios generales",0.2,
tb_denominacion_abono_titulo[Usuarios de abono de uso  temporal ilimitado]="Seleccionar en deplegable...","% auto -&gt; desplegable (B2)"
)</f>
        <v>% auto -&gt; desplegable (B2)</v>
      </c>
      <c r="H2" s="35"/>
      <c r="I2" s="35"/>
      <c r="J2" s="36"/>
      <c r="K2" s="38">
        <f>tb_abono_titulo[[#This Row],[Precio habitual sin descuento ]]-tb_abono_titulo[[#This Row],[Precio unitario con descuento]]</f>
        <v>0</v>
      </c>
      <c r="L2" s="17">
        <f>IFERROR(tb_abono_titulo[[#This Row],[Pérdida unitaria de ingresos]]/tb_abono_titulo[[#This Row],[Precio habitual sin descuento ]],0)</f>
        <v>0</v>
      </c>
      <c r="M2" s="37">
        <f>IFERROR(IF((tb_abono_titulo[[#This Row],[Porcentaje de descuento básico que se financia por parte del Ministerio de Transportes y Movilidad Sostenible]]+tb_abono_titulo[[#This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]])&gt;tb_abono_titulo[[#This Row],[Porcentaje que supone la pérdida unitaria de ingresos
con respecto al precio habitual sin descuento]],tb_abono_titulo[[#This Row],[Porcentaje que supone la pérdida unitaria de ingresos
con respecto al precio habitual sin descuento]]-tb_abono_titulo[[#This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]],tb_abono_titulo[[#This Row],[Porcentaje de descuento básico que se financia por parte del Ministerio de Transportes y Movilidad Sostenible]]),0)</f>
        <v>0</v>
      </c>
      <c r="N2" s="38">
        <f>tb_abono_titulo[[#This Row],[Nº de billetes expedidos]]*tb_abono_titulo[[#This Row],[Pérdida unitaria de ingresos]]</f>
        <v>0</v>
      </c>
      <c r="O2" s="38">
        <f>IFERROR(tb_abono_titulo[[#This Row],[Pérdida de ingresos global, a partir del número total de títulos y de la pérdida unitaria de ingresos ]]*tb_abono_titulo[[#This Row],[Porcentaje de descuento corregido que se financia por parte del Ministerio de Transportes y Movilidad Sostenible
*Ver nota de la celda ]]/(tb_abono_titulo[[#This Row],[Porcentaje de descuento corregido que se financia por parte del Ministerio de Transportes y Movilidad Sostenible
*Ver nota de la celda ]]+tb_abono_titulo[[#This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]]),0)</f>
        <v>0</v>
      </c>
      <c r="P2" s="41">
        <f>IFERROR(tb_abono_titulo[[#This Row],[Pérdida de ingresos global, a partir del número total de títulos y de la pérdida unitaria de ingresos ]]*tb_abono_titulo[[#This Row],[Porcentaje de descuento que se financia por parte de la entidad beneficiaria
*Ver nota de la celda ]]/(tb_abono_titulo[[#This Row],[Porcentaje de descuento corregido que se financia por parte del Ministerio de Transportes y Movilidad Sostenible
*Ver nota de la celda ]]+tb_abono_titulo[[#This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]]),0)</f>
        <v>0</v>
      </c>
      <c r="Q2" s="38">
        <f>IFERROR(tb_abono_titulo[[#This Row],[Pérdida de ingresos global, a partir del número total de títulos y de la pérdida unitaria de ingresos ]]*tb_abono_titulo[[#This Row],[Porcentaje de descuento que se financia mediante subvención adicional obtenida por concesión de otras convocatorias o administraciones, en su caso.
*Ver nota de la celda ]]/(tb_abono_titulo[[#This Row],[Porcentaje de descuento corregido que se financia por parte del Ministerio de Transportes y Movilidad Sostenible
*Ver nota de la celda ]]+tb_abono_titulo[[#This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]]),0)</f>
        <v>0</v>
      </c>
    </row>
    <row r="3" spans="1:17" x14ac:dyDescent="0.35">
      <c r="D3" s="25" t="s">
        <v>4</v>
      </c>
      <c r="E3" s="33"/>
      <c r="F3" s="34"/>
      <c r="G3" s="51" t="str" cm="1">
        <f t="array" ref="G3">_xlfn.IFS(
tb_denominacion_abono_titulo[Usuarios de abono de uso  temporal ilimitado]="Usuarios infantiles",1,
tb_denominacion_abono_titulo[Usuarios de abono de uso  temporal ilimitado]="Usuarios juveniles",0.5,
tb_denominacion_abono_titulo[Usuarios de abono de uso  temporal ilimitado]="Usuarios generales",0.2,
tb_denominacion_abono_titulo[Usuarios de abono de uso  temporal ilimitado]="Seleccionar en deplegable...","% auto -&gt; desplegable (B2)"
)</f>
        <v>% auto -&gt; desplegable (B2)</v>
      </c>
      <c r="H3" s="35"/>
      <c r="I3" s="35"/>
      <c r="J3" s="36"/>
      <c r="K3" s="39">
        <f>tb_abono_titulo[[#This Row],[Precio habitual sin descuento ]]-tb_abono_titulo[[#This Row],[Precio unitario con descuento]]</f>
        <v>0</v>
      </c>
      <c r="L3" s="17">
        <f>IFERROR(tb_abono_titulo[[#This Row],[Pérdida unitaria de ingresos]]/tb_abono_titulo[[#This Row],[Precio habitual sin descuento ]],0)</f>
        <v>0</v>
      </c>
      <c r="M3" s="37">
        <f>IFERROR(IF((tb_abono_titulo[[#This Row],[Porcentaje de descuento básico que se financia por parte del Ministerio de Transportes y Movilidad Sostenible]]+tb_abono_titulo[[#This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]])&gt;tb_abono_titulo[[#This Row],[Porcentaje que supone la pérdida unitaria de ingresos
con respecto al precio habitual sin descuento]],tb_abono_titulo[[#This Row],[Porcentaje que supone la pérdida unitaria de ingresos
con respecto al precio habitual sin descuento]]-tb_abono_titulo[[#This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]],tb_abono_titulo[[#This Row],[Porcentaje de descuento básico que se financia por parte del Ministerio de Transportes y Movilidad Sostenible]]),0)</f>
        <v>0</v>
      </c>
      <c r="N3" s="39">
        <f>tb_abono_titulo[[#This Row],[Nº de billetes expedidos]]*tb_abono_titulo[[#This Row],[Pérdida unitaria de ingresos]]</f>
        <v>0</v>
      </c>
      <c r="O3" s="38">
        <f>IFERROR(tb_abono_titulo[[#This Row],[Pérdida de ingresos global, a partir del número total de títulos y de la pérdida unitaria de ingresos ]]*tb_abono_titulo[[#This Row],[Porcentaje de descuento corregido que se financia por parte del Ministerio de Transportes y Movilidad Sostenible
*Ver nota de la celda ]]/(tb_abono_titulo[[#This Row],[Porcentaje de descuento corregido que se financia por parte del Ministerio de Transportes y Movilidad Sostenible
*Ver nota de la celda ]]+tb_abono_titulo[[#This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]]),0)</f>
        <v>0</v>
      </c>
      <c r="P3" s="42">
        <f>IFERROR(tb_abono_titulo[[#This Row],[Pérdida de ingresos global, a partir del número total de títulos y de la pérdida unitaria de ingresos ]]*tb_abono_titulo[[#This Row],[Porcentaje de descuento que se financia por parte de la entidad beneficiaria
*Ver nota de la celda ]]/(tb_abono_titulo[[#This Row],[Porcentaje de descuento corregido que se financia por parte del Ministerio de Transportes y Movilidad Sostenible
*Ver nota de la celda ]]+tb_abono_titulo[[#This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]]),0)</f>
        <v>0</v>
      </c>
      <c r="Q3" s="38">
        <f>IFERROR(tb_abono_titulo[[#This Row],[Pérdida de ingresos global, a partir del número total de títulos y de la pérdida unitaria de ingresos ]]*tb_abono_titulo[[#This Row],[Porcentaje de descuento que se financia mediante subvención adicional obtenida por concesión de otras convocatorias o administraciones, en su caso.
*Ver nota de la celda ]]/(tb_abono_titulo[[#This Row],[Porcentaje de descuento corregido que se financia por parte del Ministerio de Transportes y Movilidad Sostenible
*Ver nota de la celda ]]+tb_abono_titulo[[#This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]]),0)</f>
        <v>0</v>
      </c>
    </row>
    <row r="4" spans="1:17" x14ac:dyDescent="0.35">
      <c r="D4" s="25" t="s">
        <v>5</v>
      </c>
      <c r="E4" s="33"/>
      <c r="F4" s="34"/>
      <c r="G4" s="51" t="str" cm="1">
        <f t="array" ref="G4">_xlfn.IFS(
tb_denominacion_abono_titulo[Usuarios de abono de uso  temporal ilimitado]="Usuarios infantiles",1,
tb_denominacion_abono_titulo[Usuarios de abono de uso  temporal ilimitado]="Usuarios juveniles",0.5,
tb_denominacion_abono_titulo[Usuarios de abono de uso  temporal ilimitado]="Usuarios generales",0.2,
tb_denominacion_abono_titulo[Usuarios de abono de uso  temporal ilimitado]="Seleccionar en deplegable...","% auto -&gt; desplegable (B2)"
)</f>
        <v>% auto -&gt; desplegable (B2)</v>
      </c>
      <c r="H4" s="35"/>
      <c r="I4" s="35"/>
      <c r="J4" s="36"/>
      <c r="K4" s="39">
        <f>tb_abono_titulo[[#This Row],[Precio habitual sin descuento ]]-tb_abono_titulo[[#This Row],[Precio unitario con descuento]]</f>
        <v>0</v>
      </c>
      <c r="L4" s="17">
        <f>IFERROR(tb_abono_titulo[[#This Row],[Pérdida unitaria de ingresos]]/tb_abono_titulo[[#This Row],[Precio habitual sin descuento ]],0)</f>
        <v>0</v>
      </c>
      <c r="M4" s="37">
        <f>IFERROR(IF((tb_abono_titulo[[#This Row],[Porcentaje de descuento básico que se financia por parte del Ministerio de Transportes y Movilidad Sostenible]]+tb_abono_titulo[[#This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]])&gt;tb_abono_titulo[[#This Row],[Porcentaje que supone la pérdida unitaria de ingresos
con respecto al precio habitual sin descuento]],tb_abono_titulo[[#This Row],[Porcentaje que supone la pérdida unitaria de ingresos
con respecto al precio habitual sin descuento]]-tb_abono_titulo[[#This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]],tb_abono_titulo[[#This Row],[Porcentaje de descuento básico que se financia por parte del Ministerio de Transportes y Movilidad Sostenible]]),0)</f>
        <v>0</v>
      </c>
      <c r="N4" s="39">
        <f>tb_abono_titulo[[#This Row],[Nº de billetes expedidos]]*tb_abono_titulo[[#This Row],[Pérdida unitaria de ingresos]]</f>
        <v>0</v>
      </c>
      <c r="O4" s="38">
        <f>IFERROR(tb_abono_titulo[[#This Row],[Pérdida de ingresos global, a partir del número total de títulos y de la pérdida unitaria de ingresos ]]*tb_abono_titulo[[#This Row],[Porcentaje de descuento corregido que se financia por parte del Ministerio de Transportes y Movilidad Sostenible
*Ver nota de la celda ]]/(tb_abono_titulo[[#This Row],[Porcentaje de descuento corregido que se financia por parte del Ministerio de Transportes y Movilidad Sostenible
*Ver nota de la celda ]]+tb_abono_titulo[[#This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]]),0)</f>
        <v>0</v>
      </c>
      <c r="P4" s="42">
        <f>IFERROR(tb_abono_titulo[[#This Row],[Pérdida de ingresos global, a partir del número total de títulos y de la pérdida unitaria de ingresos ]]*tb_abono_titulo[[#This Row],[Porcentaje de descuento que se financia por parte de la entidad beneficiaria
*Ver nota de la celda ]]/(tb_abono_titulo[[#This Row],[Porcentaje de descuento corregido que se financia por parte del Ministerio de Transportes y Movilidad Sostenible
*Ver nota de la celda ]]+tb_abono_titulo[[#This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]]),0)</f>
        <v>0</v>
      </c>
      <c r="Q4" s="38">
        <f>IFERROR(tb_abono_titulo[[#This Row],[Pérdida de ingresos global, a partir del número total de títulos y de la pérdida unitaria de ingresos ]]*tb_abono_titulo[[#This Row],[Porcentaje de descuento que se financia mediante subvención adicional obtenida por concesión de otras convocatorias o administraciones, en su caso.
*Ver nota de la celda ]]/(tb_abono_titulo[[#This Row],[Porcentaje de descuento corregido que se financia por parte del Ministerio de Transportes y Movilidad Sostenible
*Ver nota de la celda ]]+tb_abono_titulo[[#This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]]),0)</f>
        <v>0</v>
      </c>
    </row>
    <row r="5" spans="1:17" x14ac:dyDescent="0.35">
      <c r="D5" s="25" t="s">
        <v>6</v>
      </c>
      <c r="E5" s="33"/>
      <c r="F5" s="34"/>
      <c r="G5" s="51" t="str" cm="1">
        <f t="array" ref="G5">_xlfn.IFS(
tb_denominacion_abono_titulo[Usuarios de abono de uso  temporal ilimitado]="Usuarios infantiles",1,
tb_denominacion_abono_titulo[Usuarios de abono de uso  temporal ilimitado]="Usuarios juveniles",0.5,
tb_denominacion_abono_titulo[Usuarios de abono de uso  temporal ilimitado]="Usuarios generales",0.2,
tb_denominacion_abono_titulo[Usuarios de abono de uso  temporal ilimitado]="Seleccionar en deplegable...","% auto -&gt; desplegable (B2)"
)</f>
        <v>% auto -&gt; desplegable (B2)</v>
      </c>
      <c r="H5" s="35"/>
      <c r="I5" s="35"/>
      <c r="J5" s="36"/>
      <c r="K5" s="39">
        <f>tb_abono_titulo[[#This Row],[Precio habitual sin descuento ]]-tb_abono_titulo[[#This Row],[Precio unitario con descuento]]</f>
        <v>0</v>
      </c>
      <c r="L5" s="17">
        <f>IFERROR(tb_abono_titulo[[#This Row],[Pérdida unitaria de ingresos]]/tb_abono_titulo[[#This Row],[Precio habitual sin descuento ]],0)</f>
        <v>0</v>
      </c>
      <c r="M5" s="37">
        <f>IFERROR(IF((tb_abono_titulo[[#This Row],[Porcentaje de descuento básico que se financia por parte del Ministerio de Transportes y Movilidad Sostenible]]+tb_abono_titulo[[#This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]])&gt;tb_abono_titulo[[#This Row],[Porcentaje que supone la pérdida unitaria de ingresos
con respecto al precio habitual sin descuento]],tb_abono_titulo[[#This Row],[Porcentaje que supone la pérdida unitaria de ingresos
con respecto al precio habitual sin descuento]]-tb_abono_titulo[[#This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]],tb_abono_titulo[[#This Row],[Porcentaje de descuento básico que se financia por parte del Ministerio de Transportes y Movilidad Sostenible]]),0)</f>
        <v>0</v>
      </c>
      <c r="N5" s="39">
        <f>tb_abono_titulo[[#This Row],[Nº de billetes expedidos]]*tb_abono_titulo[[#This Row],[Pérdida unitaria de ingresos]]</f>
        <v>0</v>
      </c>
      <c r="O5" s="38">
        <f>IFERROR(tb_abono_titulo[[#This Row],[Pérdida de ingresos global, a partir del número total de títulos y de la pérdida unitaria de ingresos ]]*tb_abono_titulo[[#This Row],[Porcentaje de descuento corregido que se financia por parte del Ministerio de Transportes y Movilidad Sostenible
*Ver nota de la celda ]]/(tb_abono_titulo[[#This Row],[Porcentaje de descuento corregido que se financia por parte del Ministerio de Transportes y Movilidad Sostenible
*Ver nota de la celda ]]+tb_abono_titulo[[#This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]]),0)</f>
        <v>0</v>
      </c>
      <c r="P5" s="42">
        <f>IFERROR(tb_abono_titulo[[#This Row],[Pérdida de ingresos global, a partir del número total de títulos y de la pérdida unitaria de ingresos ]]*tb_abono_titulo[[#This Row],[Porcentaje de descuento que se financia por parte de la entidad beneficiaria
*Ver nota de la celda ]]/(tb_abono_titulo[[#This Row],[Porcentaje de descuento corregido que se financia por parte del Ministerio de Transportes y Movilidad Sostenible
*Ver nota de la celda ]]+tb_abono_titulo[[#This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]]),0)</f>
        <v>0</v>
      </c>
      <c r="Q5" s="38">
        <f>IFERROR(tb_abono_titulo[[#This Row],[Pérdida de ingresos global, a partir del número total de títulos y de la pérdida unitaria de ingresos ]]*tb_abono_titulo[[#This Row],[Porcentaje de descuento que se financia mediante subvención adicional obtenida por concesión de otras convocatorias o administraciones, en su caso.
*Ver nota de la celda ]]/(tb_abono_titulo[[#This Row],[Porcentaje de descuento corregido que se financia por parte del Ministerio de Transportes y Movilidad Sostenible
*Ver nota de la celda ]]+tb_abono_titulo[[#This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]]),0)</f>
        <v>0</v>
      </c>
    </row>
    <row r="6" spans="1:17" x14ac:dyDescent="0.35">
      <c r="D6" s="25" t="s">
        <v>7</v>
      </c>
      <c r="E6" s="33"/>
      <c r="F6" s="34"/>
      <c r="G6" s="51" t="str" cm="1">
        <f t="array" ref="G6">_xlfn.IFS(
tb_denominacion_abono_titulo[Usuarios de abono de uso  temporal ilimitado]="Usuarios infantiles",1,
tb_denominacion_abono_titulo[Usuarios de abono de uso  temporal ilimitado]="Usuarios juveniles",0.5,
tb_denominacion_abono_titulo[Usuarios de abono de uso  temporal ilimitado]="Usuarios generales",0.2,
tb_denominacion_abono_titulo[Usuarios de abono de uso  temporal ilimitado]="Seleccionar en deplegable...","% auto -&gt; desplegable (B2)"
)</f>
        <v>% auto -&gt; desplegable (B2)</v>
      </c>
      <c r="H6" s="35"/>
      <c r="I6" s="35"/>
      <c r="J6" s="36"/>
      <c r="K6" s="39">
        <f>tb_abono_titulo[[#This Row],[Precio habitual sin descuento ]]-tb_abono_titulo[[#This Row],[Precio unitario con descuento]]</f>
        <v>0</v>
      </c>
      <c r="L6" s="17">
        <f>IFERROR(tb_abono_titulo[[#This Row],[Pérdida unitaria de ingresos]]/tb_abono_titulo[[#This Row],[Precio habitual sin descuento ]],0)</f>
        <v>0</v>
      </c>
      <c r="M6" s="37">
        <f>IFERROR(IF((tb_abono_titulo[[#This Row],[Porcentaje de descuento básico que se financia por parte del Ministerio de Transportes y Movilidad Sostenible]]+tb_abono_titulo[[#This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]])&gt;tb_abono_titulo[[#This Row],[Porcentaje que supone la pérdida unitaria de ingresos
con respecto al precio habitual sin descuento]],tb_abono_titulo[[#This Row],[Porcentaje que supone la pérdida unitaria de ingresos
con respecto al precio habitual sin descuento]]-tb_abono_titulo[[#This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]],tb_abono_titulo[[#This Row],[Porcentaje de descuento básico que se financia por parte del Ministerio de Transportes y Movilidad Sostenible]]),0)</f>
        <v>0</v>
      </c>
      <c r="N6" s="39">
        <f>tb_abono_titulo[[#This Row],[Nº de billetes expedidos]]*tb_abono_titulo[[#This Row],[Pérdida unitaria de ingresos]]</f>
        <v>0</v>
      </c>
      <c r="O6" s="38">
        <f>IFERROR(tb_abono_titulo[[#This Row],[Pérdida de ingresos global, a partir del número total de títulos y de la pérdida unitaria de ingresos ]]*tb_abono_titulo[[#This Row],[Porcentaje de descuento corregido que se financia por parte del Ministerio de Transportes y Movilidad Sostenible
*Ver nota de la celda ]]/(tb_abono_titulo[[#This Row],[Porcentaje de descuento corregido que se financia por parte del Ministerio de Transportes y Movilidad Sostenible
*Ver nota de la celda ]]+tb_abono_titulo[[#This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]]),0)</f>
        <v>0</v>
      </c>
      <c r="P6" s="42">
        <f>IFERROR(tb_abono_titulo[[#This Row],[Pérdida de ingresos global, a partir del número total de títulos y de la pérdida unitaria de ingresos ]]*tb_abono_titulo[[#This Row],[Porcentaje de descuento que se financia por parte de la entidad beneficiaria
*Ver nota de la celda ]]/(tb_abono_titulo[[#This Row],[Porcentaje de descuento corregido que se financia por parte del Ministerio de Transportes y Movilidad Sostenible
*Ver nota de la celda ]]+tb_abono_titulo[[#This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]]),0)</f>
        <v>0</v>
      </c>
      <c r="Q6" s="38">
        <f>IFERROR(tb_abono_titulo[[#This Row],[Pérdida de ingresos global, a partir del número total de títulos y de la pérdida unitaria de ingresos ]]*tb_abono_titulo[[#This Row],[Porcentaje de descuento que se financia mediante subvención adicional obtenida por concesión de otras convocatorias o administraciones, en su caso.
*Ver nota de la celda ]]/(tb_abono_titulo[[#This Row],[Porcentaje de descuento corregido que se financia por parte del Ministerio de Transportes y Movilidad Sostenible
*Ver nota de la celda ]]+tb_abono_titulo[[#This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]]),0)</f>
        <v>0</v>
      </c>
    </row>
    <row r="7" spans="1:17" x14ac:dyDescent="0.35">
      <c r="D7" s="25" t="s">
        <v>8</v>
      </c>
      <c r="E7" s="33"/>
      <c r="F7" s="34"/>
      <c r="G7" s="51" t="str" cm="1">
        <f t="array" ref="G7">_xlfn.IFS(
tb_denominacion_abono_titulo[Usuarios de abono de uso  temporal ilimitado]="Usuarios infantiles",1,
tb_denominacion_abono_titulo[Usuarios de abono de uso  temporal ilimitado]="Usuarios juveniles",0.5,
tb_denominacion_abono_titulo[Usuarios de abono de uso  temporal ilimitado]="Usuarios generales",0.2,
tb_denominacion_abono_titulo[Usuarios de abono de uso  temporal ilimitado]="Seleccionar en deplegable...","% auto -&gt; desplegable (B2)"
)</f>
        <v>% auto -&gt; desplegable (B2)</v>
      </c>
      <c r="H7" s="35"/>
      <c r="I7" s="35"/>
      <c r="J7" s="36"/>
      <c r="K7" s="39">
        <f>tb_abono_titulo[[#This Row],[Precio habitual sin descuento ]]-tb_abono_titulo[[#This Row],[Precio unitario con descuento]]</f>
        <v>0</v>
      </c>
      <c r="L7" s="17">
        <f>IFERROR(tb_abono_titulo[[#This Row],[Pérdida unitaria de ingresos]]/tb_abono_titulo[[#This Row],[Precio habitual sin descuento ]],0)</f>
        <v>0</v>
      </c>
      <c r="M7" s="37">
        <f>IFERROR(IF((tb_abono_titulo[[#This Row],[Porcentaje de descuento básico que se financia por parte del Ministerio de Transportes y Movilidad Sostenible]]+tb_abono_titulo[[#This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]])&gt;tb_abono_titulo[[#This Row],[Porcentaje que supone la pérdida unitaria de ingresos
con respecto al precio habitual sin descuento]],tb_abono_titulo[[#This Row],[Porcentaje que supone la pérdida unitaria de ingresos
con respecto al precio habitual sin descuento]]-tb_abono_titulo[[#This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]],tb_abono_titulo[[#This Row],[Porcentaje de descuento básico que se financia por parte del Ministerio de Transportes y Movilidad Sostenible]]),0)</f>
        <v>0</v>
      </c>
      <c r="N7" s="39">
        <f>tb_abono_titulo[[#This Row],[Nº de billetes expedidos]]*tb_abono_titulo[[#This Row],[Pérdida unitaria de ingresos]]</f>
        <v>0</v>
      </c>
      <c r="O7" s="38">
        <f>IFERROR(tb_abono_titulo[[#This Row],[Pérdida de ingresos global, a partir del número total de títulos y de la pérdida unitaria de ingresos ]]*tb_abono_titulo[[#This Row],[Porcentaje de descuento corregido que se financia por parte del Ministerio de Transportes y Movilidad Sostenible
*Ver nota de la celda ]]/(tb_abono_titulo[[#This Row],[Porcentaje de descuento corregido que se financia por parte del Ministerio de Transportes y Movilidad Sostenible
*Ver nota de la celda ]]+tb_abono_titulo[[#This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]]),0)</f>
        <v>0</v>
      </c>
      <c r="P7" s="42">
        <f>IFERROR(tb_abono_titulo[[#This Row],[Pérdida de ingresos global, a partir del número total de títulos y de la pérdida unitaria de ingresos ]]*tb_abono_titulo[[#This Row],[Porcentaje de descuento que se financia por parte de la entidad beneficiaria
*Ver nota de la celda ]]/(tb_abono_titulo[[#This Row],[Porcentaje de descuento corregido que se financia por parte del Ministerio de Transportes y Movilidad Sostenible
*Ver nota de la celda ]]+tb_abono_titulo[[#This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]]),0)</f>
        <v>0</v>
      </c>
      <c r="Q7" s="38">
        <f>IFERROR(tb_abono_titulo[[#This Row],[Pérdida de ingresos global, a partir del número total de títulos y de la pérdida unitaria de ingresos ]]*tb_abono_titulo[[#This Row],[Porcentaje de descuento que se financia mediante subvención adicional obtenida por concesión de otras convocatorias o administraciones, en su caso.
*Ver nota de la celda ]]/(tb_abono_titulo[[#This Row],[Porcentaje de descuento corregido que se financia por parte del Ministerio de Transportes y Movilidad Sostenible
*Ver nota de la celda ]]+tb_abono_titulo[[#This Row],[Porcentaje de descuento que se financia por parte de la entidad beneficiaria
*Ver nota de la celda ]]+tb_abono_titulo[[#This Row],[Porcentaje de descuento que se financia mediante subvención adicional obtenida por concesión de otras convocatorias o administraciones, en su caso.
*Ver nota de la celda ]]),0)</f>
        <v>0</v>
      </c>
    </row>
    <row r="8" spans="1:17" s="45" customFormat="1" x14ac:dyDescent="0.35">
      <c r="D8" s="46" t="s">
        <v>28</v>
      </c>
      <c r="E8" s="47">
        <f>SUM(E2:E7)</f>
        <v>0</v>
      </c>
      <c r="F8" s="48" t="s">
        <v>19</v>
      </c>
      <c r="G8" s="48" t="s">
        <v>19</v>
      </c>
      <c r="H8" s="48" t="s">
        <v>19</v>
      </c>
      <c r="I8" s="48" t="s">
        <v>19</v>
      </c>
      <c r="J8" s="48" t="s">
        <v>19</v>
      </c>
      <c r="K8" s="48" t="s">
        <v>19</v>
      </c>
      <c r="L8" s="48" t="s">
        <v>19</v>
      </c>
      <c r="M8" s="48" t="s">
        <v>19</v>
      </c>
      <c r="N8" s="49">
        <f>SUM(N2:N7)</f>
        <v>0</v>
      </c>
      <c r="O8" s="65">
        <f>SUM(O2:O7)</f>
        <v>0</v>
      </c>
      <c r="P8" s="49">
        <f t="shared" ref="P8:Q8" si="0">SUM(P2:P7)</f>
        <v>0</v>
      </c>
      <c r="Q8" s="49">
        <f t="shared" si="0"/>
        <v>0</v>
      </c>
    </row>
    <row r="10" spans="1:17" x14ac:dyDescent="0.35">
      <c r="I10" s="26"/>
      <c r="M10" s="27"/>
    </row>
    <row r="11" spans="1:17" x14ac:dyDescent="0.35">
      <c r="H11" s="28"/>
    </row>
    <row r="12" spans="1:17" x14ac:dyDescent="0.35">
      <c r="F12"/>
      <c r="G12" s="50"/>
      <c r="H12"/>
      <c r="I12"/>
    </row>
    <row r="13" spans="1:17" x14ac:dyDescent="0.35">
      <c r="F13"/>
      <c r="G13" s="50"/>
      <c r="H13"/>
      <c r="I13"/>
    </row>
    <row r="14" spans="1:17" x14ac:dyDescent="0.35">
      <c r="F14"/>
      <c r="G14" s="50"/>
      <c r="H14"/>
      <c r="I14"/>
    </row>
    <row r="15" spans="1:17" x14ac:dyDescent="0.35">
      <c r="F15"/>
      <c r="G15" s="50"/>
      <c r="H15"/>
      <c r="I15"/>
    </row>
    <row r="16" spans="1:17" x14ac:dyDescent="0.35">
      <c r="F16"/>
      <c r="G16" s="50"/>
      <c r="H16"/>
      <c r="I16"/>
    </row>
    <row r="17" spans="6:17" x14ac:dyDescent="0.35">
      <c r="F17"/>
      <c r="G17" s="50"/>
      <c r="H17"/>
      <c r="I17"/>
    </row>
    <row r="18" spans="6:17" x14ac:dyDescent="0.35">
      <c r="F18"/>
      <c r="G18" s="50"/>
      <c r="H18" s="50"/>
      <c r="I18"/>
      <c r="Q18" s="45"/>
    </row>
    <row r="19" spans="6:17" x14ac:dyDescent="0.35">
      <c r="F19"/>
      <c r="G19" s="50"/>
      <c r="H19"/>
      <c r="I19"/>
    </row>
    <row r="20" spans="6:17" x14ac:dyDescent="0.35">
      <c r="F20"/>
      <c r="G20" s="50"/>
      <c r="H20"/>
      <c r="I20"/>
    </row>
    <row r="21" spans="6:17" x14ac:dyDescent="0.35">
      <c r="F21"/>
      <c r="G21" s="50"/>
      <c r="H21"/>
      <c r="I21"/>
    </row>
    <row r="22" spans="6:17" x14ac:dyDescent="0.35">
      <c r="F22"/>
      <c r="G22" s="50"/>
      <c r="H22"/>
      <c r="I22"/>
    </row>
    <row r="23" spans="6:17" x14ac:dyDescent="0.35">
      <c r="F23"/>
      <c r="G23" s="50"/>
      <c r="H23"/>
      <c r="I23"/>
    </row>
    <row r="24" spans="6:17" x14ac:dyDescent="0.35">
      <c r="F24"/>
      <c r="G24" s="50"/>
      <c r="H24"/>
      <c r="I24"/>
    </row>
  </sheetData>
  <sheetProtection selectLockedCells="1"/>
  <phoneticPr fontId="3" type="noConversion"/>
  <conditionalFormatting sqref="H2:H7">
    <cfRule type="expression" dxfId="11" priority="3">
      <formula>AND(($G2+$H2+$I2)&lt;$L2,($G2+$H2+$I2)&gt;0)</formula>
    </cfRule>
  </conditionalFormatting>
  <conditionalFormatting sqref="M2:M7">
    <cfRule type="cellIs" dxfId="10" priority="2" operator="lessThan">
      <formula>0</formula>
    </cfRule>
  </conditionalFormatting>
  <dataValidations count="4">
    <dataValidation operator="greaterThanOrEqual" allowBlank="1" showInputMessage="1" showErrorMessage="1" sqref="L1 G2:G7 M2:M7" xr:uid="{06A7FA68-0F4E-415A-83C6-1663CA846C5A}"/>
    <dataValidation type="list" allowBlank="1" showInputMessage="1" showErrorMessage="1" sqref="B2" xr:uid="{B3375589-CFD4-42C2-B188-1FDC8C1F1272}">
      <formula1>"Seleccionar en deplegable...,Usuarios infantiles,Usuarios juveniles,Usuarios generales"</formula1>
    </dataValidation>
    <dataValidation type="decimal" operator="greaterThanOrEqual" allowBlank="1" showInputMessage="1" showErrorMessage="1" sqref="N2:N7 H2:L7 F2:F7" xr:uid="{5E7CD26B-F4F4-4A75-8482-F2F69E7579B5}">
      <formula1>0</formula1>
    </dataValidation>
    <dataValidation type="whole" operator="greaterThanOrEqual" allowBlank="1" showInputMessage="1" showErrorMessage="1" sqref="E2:E7" xr:uid="{DEEE4A49-7FD0-44E6-8DDD-7B212FA9D2CC}">
      <formula1>0</formula1>
    </dataValidation>
  </dataValidations>
  <pageMargins left="0.7" right="0.7" top="0.75" bottom="0.75" header="0.3" footer="0.3"/>
  <ignoredErrors>
    <ignoredError sqref="N3:N7 K3:K7" unlockedFormula="1"/>
    <ignoredError sqref="M2:M8" calculatedColumn="1"/>
  </ignoredErrors>
  <legacyDrawing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0D6290-10B5-4142-9CB8-328DBDF1CD4E}">
  <dimension ref="A1:Q24"/>
  <sheetViews>
    <sheetView topLeftCell="H1" zoomScaleNormal="100" workbookViewId="0">
      <selection activeCell="H4" sqref="H4"/>
    </sheetView>
  </sheetViews>
  <sheetFormatPr baseColWidth="10" defaultColWidth="8.7265625" defaultRowHeight="14.5" x14ac:dyDescent="0.35"/>
  <cols>
    <col min="1" max="1" width="44.81640625" style="24" bestFit="1" customWidth="1"/>
    <col min="2" max="2" width="27.26953125" style="24" customWidth="1"/>
    <col min="3" max="3" width="5.453125" style="24" customWidth="1"/>
    <col min="4" max="4" width="10.81640625" style="24" bestFit="1" customWidth="1"/>
    <col min="5" max="6" width="15.81640625" style="24" customWidth="1"/>
    <col min="7" max="7" width="26.7265625" style="52" customWidth="1"/>
    <col min="8" max="8" width="25.54296875" style="24" customWidth="1"/>
    <col min="9" max="9" width="24.54296875" style="24" customWidth="1"/>
    <col min="10" max="10" width="13.7265625" style="24" customWidth="1"/>
    <col min="11" max="11" width="14.7265625" style="24" customWidth="1"/>
    <col min="12" max="12" width="21.453125" style="24" customWidth="1"/>
    <col min="13" max="13" width="21.54296875" style="24" customWidth="1"/>
    <col min="14" max="14" width="20.1796875" style="24" customWidth="1"/>
    <col min="15" max="15" width="45.54296875" style="24" customWidth="1"/>
    <col min="16" max="16" width="39.453125" style="24" customWidth="1"/>
    <col min="17" max="17" width="35.1796875" style="24" bestFit="1" customWidth="1"/>
    <col min="18" max="16384" width="8.7265625" style="24"/>
  </cols>
  <sheetData>
    <row r="1" spans="1:17" customFormat="1" ht="109.5" customHeight="1" x14ac:dyDescent="0.35">
      <c r="A1" s="14" t="s">
        <v>0</v>
      </c>
      <c r="B1" s="15" t="s">
        <v>10</v>
      </c>
      <c r="D1" s="18" t="s">
        <v>2</v>
      </c>
      <c r="E1" s="19" t="s">
        <v>9</v>
      </c>
      <c r="F1" s="31" t="s">
        <v>12</v>
      </c>
      <c r="G1" s="19" t="s">
        <v>13</v>
      </c>
      <c r="H1" s="19" t="s">
        <v>41</v>
      </c>
      <c r="I1" s="19" t="s">
        <v>16</v>
      </c>
      <c r="J1" s="19" t="s">
        <v>43</v>
      </c>
      <c r="K1" s="19" t="s">
        <v>14</v>
      </c>
      <c r="L1" s="19" t="s">
        <v>15</v>
      </c>
      <c r="M1" s="19" t="s">
        <v>17</v>
      </c>
      <c r="N1" s="19" t="s">
        <v>18</v>
      </c>
      <c r="O1" s="20" t="s">
        <v>20</v>
      </c>
      <c r="P1" s="21" t="s">
        <v>21</v>
      </c>
      <c r="Q1" s="19" t="s">
        <v>22</v>
      </c>
    </row>
    <row r="2" spans="1:17" x14ac:dyDescent="0.35">
      <c r="A2" s="13" t="s">
        <v>47</v>
      </c>
      <c r="B2" s="43" t="s">
        <v>42</v>
      </c>
      <c r="D2" s="16" t="s">
        <v>3</v>
      </c>
      <c r="E2" s="33"/>
      <c r="F2" s="34"/>
      <c r="G2" s="51" t="str" cm="1">
        <f t="array" ref="G2">_xlfn.IFS(
tb_denominacion_abono_titulo10[Usuarios de abono de uso  temporal ilimitado]="Usuarios infantiles",1,
tb_denominacion_abono_titulo10[Usuarios de abono de uso  temporal ilimitado]="Usuarios juveniles",0.5,
tb_denominacion_abono_titulo10[Usuarios de abono de uso  temporal ilimitado]="Usuarios generales",0.2,
tb_denominacion_abono_titulo10[Usuarios de abono de uso  temporal ilimitado]="Seleccionar en deplegable...","% auto -&gt; desplegable (B2)"
)</f>
        <v>% auto -&gt; desplegable (B2)</v>
      </c>
      <c r="H2" s="35"/>
      <c r="I2" s="35"/>
      <c r="J2" s="36"/>
      <c r="K2" s="38">
        <f>tb_abono_titulo9[[#This Row],[Precio habitual sin descuento ]]-tb_abono_titulo9[[#This Row],[Precio unitario con descuento]]</f>
        <v>0</v>
      </c>
      <c r="L2" s="17">
        <f>IFERROR(tb_abono_titulo9[[#This Row],[Pérdida unitaria de ingresos]]/tb_abono_titulo9[[#This Row],[Precio habitual sin descuento ]],0)</f>
        <v>0</v>
      </c>
      <c r="M2" s="37">
        <f>IFERROR(IF((tb_abono_titulo9[[#This Row],[Porcentaje de descuento básico que se financia por parte del Ministerio de Transportes y Movilidad Sostenible]]+tb_abono_titulo9[[#This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]])&gt;tb_abono_titulo9[[#This Row],[Porcentaje que supone la pérdida unitaria de ingresos
con respecto al precio habitual sin descuento]],tb_abono_titulo9[[#This Row],[Porcentaje que supone la pérdida unitaria de ingresos
con respecto al precio habitual sin descuento]]-tb_abono_titulo9[[#This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]],tb_abono_titulo9[[#This Row],[Porcentaje de descuento básico que se financia por parte del Ministerio de Transportes y Movilidad Sostenible]]),0)</f>
        <v>0</v>
      </c>
      <c r="N2" s="38">
        <f>tb_abono_titulo9[[#This Row],[Nº de billetes expedidos]]*tb_abono_titulo9[[#This Row],[Pérdida unitaria de ingresos]]</f>
        <v>0</v>
      </c>
      <c r="O2" s="38">
        <f>IFERROR(tb_abono_titulo9[[#This Row],[Pérdida de ingresos global, a partir del número total de títulos y de la pérdida unitaria de ingresos ]]*tb_abono_titulo9[[#This Row],[Porcentaje de descuento corregido que se financia por parte del Ministerio de Transportes y Movilidad Sostenible
*Ver nota de la celda ]]/(tb_abono_titulo9[[#This Row],[Porcentaje de descuento corregido que se financia por parte del Ministerio de Transportes y Movilidad Sostenible
*Ver nota de la celda ]]+tb_abono_titulo9[[#This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]]),0)</f>
        <v>0</v>
      </c>
      <c r="P2" s="41">
        <f>IFERROR(tb_abono_titulo9[[#This Row],[Pérdida de ingresos global, a partir del número total de títulos y de la pérdida unitaria de ingresos ]]*tb_abono_titulo9[[#This Row],[Porcentaje de descuento que se financia por parte de la entidad beneficiaria
*Ver nota de la celda ]]/(tb_abono_titulo9[[#This Row],[Porcentaje de descuento corregido que se financia por parte del Ministerio de Transportes y Movilidad Sostenible
*Ver nota de la celda ]]+tb_abono_titulo9[[#This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]]),0)</f>
        <v>0</v>
      </c>
      <c r="Q2" s="38">
        <f>IFERROR(tb_abono_titulo9[[#This Row],[Pérdida de ingresos global, a partir del número total de títulos y de la pérdida unitaria de ingresos ]]*tb_abono_titulo9[[#This Row],[Porcentaje de descuento que se financia mediante subvención adicional obtenida por concesión de otras convocatorias o administraciones, en su caso.
*Ver nota de la celda ]]/(tb_abono_titulo9[[#This Row],[Porcentaje de descuento corregido que se financia por parte del Ministerio de Transportes y Movilidad Sostenible
*Ver nota de la celda ]]+tb_abono_titulo9[[#This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]]),0)</f>
        <v>0</v>
      </c>
    </row>
    <row r="3" spans="1:17" x14ac:dyDescent="0.35">
      <c r="D3" s="25" t="s">
        <v>4</v>
      </c>
      <c r="E3" s="33"/>
      <c r="F3" s="34"/>
      <c r="G3" s="51" t="str" cm="1">
        <f t="array" ref="G3">_xlfn.IFS(
tb_denominacion_abono_titulo10[Usuarios de abono de uso  temporal ilimitado]="Usuarios infantiles",1,
tb_denominacion_abono_titulo10[Usuarios de abono de uso  temporal ilimitado]="Usuarios juveniles",0.5,
tb_denominacion_abono_titulo10[Usuarios de abono de uso  temporal ilimitado]="Usuarios generales",0.2,
tb_denominacion_abono_titulo10[Usuarios de abono de uso  temporal ilimitado]="Seleccionar en deplegable...","% auto -&gt; desplegable (B2)"
)</f>
        <v>% auto -&gt; desplegable (B2)</v>
      </c>
      <c r="H3" s="35"/>
      <c r="I3" s="35"/>
      <c r="J3" s="36"/>
      <c r="K3" s="39">
        <f>tb_abono_titulo9[[#This Row],[Precio habitual sin descuento ]]-tb_abono_titulo9[[#This Row],[Precio unitario con descuento]]</f>
        <v>0</v>
      </c>
      <c r="L3" s="17">
        <f>IFERROR(tb_abono_titulo9[[#This Row],[Pérdida unitaria de ingresos]]/tb_abono_titulo9[[#This Row],[Precio habitual sin descuento ]],0)</f>
        <v>0</v>
      </c>
      <c r="M3" s="37">
        <f>IFERROR(IF((tb_abono_titulo9[[#This Row],[Porcentaje de descuento básico que se financia por parte del Ministerio de Transportes y Movilidad Sostenible]]+tb_abono_titulo9[[#This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]])&gt;tb_abono_titulo9[[#This Row],[Porcentaje que supone la pérdida unitaria de ingresos
con respecto al precio habitual sin descuento]],tb_abono_titulo9[[#This Row],[Porcentaje que supone la pérdida unitaria de ingresos
con respecto al precio habitual sin descuento]]-tb_abono_titulo9[[#This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]],tb_abono_titulo9[[#This Row],[Porcentaje de descuento básico que se financia por parte del Ministerio de Transportes y Movilidad Sostenible]]),0)</f>
        <v>0</v>
      </c>
      <c r="N3" s="39">
        <f>tb_abono_titulo9[[#This Row],[Nº de billetes expedidos]]*tb_abono_titulo9[[#This Row],[Pérdida unitaria de ingresos]]</f>
        <v>0</v>
      </c>
      <c r="O3" s="38">
        <f>IFERROR(tb_abono_titulo9[[#This Row],[Pérdida de ingresos global, a partir del número total de títulos y de la pérdida unitaria de ingresos ]]*tb_abono_titulo9[[#This Row],[Porcentaje de descuento corregido que se financia por parte del Ministerio de Transportes y Movilidad Sostenible
*Ver nota de la celda ]]/(tb_abono_titulo9[[#This Row],[Porcentaje de descuento corregido que se financia por parte del Ministerio de Transportes y Movilidad Sostenible
*Ver nota de la celda ]]+tb_abono_titulo9[[#This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]]),0)</f>
        <v>0</v>
      </c>
      <c r="P3" s="41">
        <f>IFERROR(tb_abono_titulo9[[#This Row],[Pérdida de ingresos global, a partir del número total de títulos y de la pérdida unitaria de ingresos ]]*tb_abono_titulo9[[#This Row],[Porcentaje de descuento que se financia por parte de la entidad beneficiaria
*Ver nota de la celda ]]/(tb_abono_titulo9[[#This Row],[Porcentaje de descuento corregido que se financia por parte del Ministerio de Transportes y Movilidad Sostenible
*Ver nota de la celda ]]+tb_abono_titulo9[[#This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]]),0)</f>
        <v>0</v>
      </c>
      <c r="Q3" s="38">
        <f>IFERROR(tb_abono_titulo9[[#This Row],[Pérdida de ingresos global, a partir del número total de títulos y de la pérdida unitaria de ingresos ]]*tb_abono_titulo9[[#This Row],[Porcentaje de descuento que se financia mediante subvención adicional obtenida por concesión de otras convocatorias o administraciones, en su caso.
*Ver nota de la celda ]]/(tb_abono_titulo9[[#This Row],[Porcentaje de descuento corregido que se financia por parte del Ministerio de Transportes y Movilidad Sostenible
*Ver nota de la celda ]]+tb_abono_titulo9[[#This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]]),0)</f>
        <v>0</v>
      </c>
    </row>
    <row r="4" spans="1:17" x14ac:dyDescent="0.35">
      <c r="D4" s="25" t="s">
        <v>5</v>
      </c>
      <c r="E4" s="33"/>
      <c r="F4" s="34"/>
      <c r="G4" s="51" t="str" cm="1">
        <f t="array" ref="G4">_xlfn.IFS(
tb_denominacion_abono_titulo10[Usuarios de abono de uso  temporal ilimitado]="Usuarios infantiles",1,
tb_denominacion_abono_titulo10[Usuarios de abono de uso  temporal ilimitado]="Usuarios juveniles",0.5,
tb_denominacion_abono_titulo10[Usuarios de abono de uso  temporal ilimitado]="Usuarios generales",0.2,
tb_denominacion_abono_titulo10[Usuarios de abono de uso  temporal ilimitado]="Seleccionar en deplegable...","% auto -&gt; desplegable (B2)"
)</f>
        <v>% auto -&gt; desplegable (B2)</v>
      </c>
      <c r="H4" s="35"/>
      <c r="I4" s="35"/>
      <c r="J4" s="36"/>
      <c r="K4" s="39">
        <f>tb_abono_titulo9[[#This Row],[Precio habitual sin descuento ]]-tb_abono_titulo9[[#This Row],[Precio unitario con descuento]]</f>
        <v>0</v>
      </c>
      <c r="L4" s="17">
        <f>IFERROR(tb_abono_titulo9[[#This Row],[Pérdida unitaria de ingresos]]/tb_abono_titulo9[[#This Row],[Precio habitual sin descuento ]],0)</f>
        <v>0</v>
      </c>
      <c r="M4" s="37">
        <f>IFERROR(IF((tb_abono_titulo9[[#This Row],[Porcentaje de descuento básico que se financia por parte del Ministerio de Transportes y Movilidad Sostenible]]+tb_abono_titulo9[[#This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]])&gt;tb_abono_titulo9[[#This Row],[Porcentaje que supone la pérdida unitaria de ingresos
con respecto al precio habitual sin descuento]],tb_abono_titulo9[[#This Row],[Porcentaje que supone la pérdida unitaria de ingresos
con respecto al precio habitual sin descuento]]-tb_abono_titulo9[[#This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]],tb_abono_titulo9[[#This Row],[Porcentaje de descuento básico que se financia por parte del Ministerio de Transportes y Movilidad Sostenible]]),0)</f>
        <v>0</v>
      </c>
      <c r="N4" s="39">
        <f>tb_abono_titulo9[[#This Row],[Nº de billetes expedidos]]*tb_abono_titulo9[[#This Row],[Pérdida unitaria de ingresos]]</f>
        <v>0</v>
      </c>
      <c r="O4" s="38">
        <f>IFERROR(tb_abono_titulo9[[#This Row],[Pérdida de ingresos global, a partir del número total de títulos y de la pérdida unitaria de ingresos ]]*tb_abono_titulo9[[#This Row],[Porcentaje de descuento corregido que se financia por parte del Ministerio de Transportes y Movilidad Sostenible
*Ver nota de la celda ]]/(tb_abono_titulo9[[#This Row],[Porcentaje de descuento corregido que se financia por parte del Ministerio de Transportes y Movilidad Sostenible
*Ver nota de la celda ]]+tb_abono_titulo9[[#This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]]),0)</f>
        <v>0</v>
      </c>
      <c r="P4" s="41">
        <f>IFERROR(tb_abono_titulo9[[#This Row],[Pérdida de ingresos global, a partir del número total de títulos y de la pérdida unitaria de ingresos ]]*tb_abono_titulo9[[#This Row],[Porcentaje de descuento que se financia por parte de la entidad beneficiaria
*Ver nota de la celda ]]/(tb_abono_titulo9[[#This Row],[Porcentaje de descuento corregido que se financia por parte del Ministerio de Transportes y Movilidad Sostenible
*Ver nota de la celda ]]+tb_abono_titulo9[[#This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]]),0)</f>
        <v>0</v>
      </c>
      <c r="Q4" s="38">
        <f>IFERROR(tb_abono_titulo9[[#This Row],[Pérdida de ingresos global, a partir del número total de títulos y de la pérdida unitaria de ingresos ]]*tb_abono_titulo9[[#This Row],[Porcentaje de descuento que se financia mediante subvención adicional obtenida por concesión de otras convocatorias o administraciones, en su caso.
*Ver nota de la celda ]]/(tb_abono_titulo9[[#This Row],[Porcentaje de descuento corregido que se financia por parte del Ministerio de Transportes y Movilidad Sostenible
*Ver nota de la celda ]]+tb_abono_titulo9[[#This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]]),0)</f>
        <v>0</v>
      </c>
    </row>
    <row r="5" spans="1:17" x14ac:dyDescent="0.35">
      <c r="D5" s="25" t="s">
        <v>6</v>
      </c>
      <c r="E5" s="33"/>
      <c r="F5" s="34"/>
      <c r="G5" s="51" t="str" cm="1">
        <f t="array" ref="G5">_xlfn.IFS(
tb_denominacion_abono_titulo10[Usuarios de abono de uso  temporal ilimitado]="Usuarios infantiles",1,
tb_denominacion_abono_titulo10[Usuarios de abono de uso  temporal ilimitado]="Usuarios juveniles",0.5,
tb_denominacion_abono_titulo10[Usuarios de abono de uso  temporal ilimitado]="Usuarios generales",0.2,
tb_denominacion_abono_titulo10[Usuarios de abono de uso  temporal ilimitado]="Seleccionar en deplegable...","% auto -&gt; desplegable (B2)"
)</f>
        <v>% auto -&gt; desplegable (B2)</v>
      </c>
      <c r="H5" s="35"/>
      <c r="I5" s="35"/>
      <c r="J5" s="36"/>
      <c r="K5" s="39">
        <f>tb_abono_titulo9[[#This Row],[Precio habitual sin descuento ]]-tb_abono_titulo9[[#This Row],[Precio unitario con descuento]]</f>
        <v>0</v>
      </c>
      <c r="L5" s="17">
        <f>IFERROR(tb_abono_titulo9[[#This Row],[Pérdida unitaria de ingresos]]/tb_abono_titulo9[[#This Row],[Precio habitual sin descuento ]],0)</f>
        <v>0</v>
      </c>
      <c r="M5" s="37">
        <f>IFERROR(IF((tb_abono_titulo9[[#This Row],[Porcentaje de descuento básico que se financia por parte del Ministerio de Transportes y Movilidad Sostenible]]+tb_abono_titulo9[[#This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]])&gt;tb_abono_titulo9[[#This Row],[Porcentaje que supone la pérdida unitaria de ingresos
con respecto al precio habitual sin descuento]],tb_abono_titulo9[[#This Row],[Porcentaje que supone la pérdida unitaria de ingresos
con respecto al precio habitual sin descuento]]-tb_abono_titulo9[[#This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]],tb_abono_titulo9[[#This Row],[Porcentaje de descuento básico que se financia por parte del Ministerio de Transportes y Movilidad Sostenible]]),0)</f>
        <v>0</v>
      </c>
      <c r="N5" s="39">
        <f>tb_abono_titulo9[[#This Row],[Nº de billetes expedidos]]*tb_abono_titulo9[[#This Row],[Pérdida unitaria de ingresos]]</f>
        <v>0</v>
      </c>
      <c r="O5" s="38">
        <f>IFERROR(tb_abono_titulo9[[#This Row],[Pérdida de ingresos global, a partir del número total de títulos y de la pérdida unitaria de ingresos ]]*tb_abono_titulo9[[#This Row],[Porcentaje de descuento corregido que se financia por parte del Ministerio de Transportes y Movilidad Sostenible
*Ver nota de la celda ]]/(tb_abono_titulo9[[#This Row],[Porcentaje de descuento corregido que se financia por parte del Ministerio de Transportes y Movilidad Sostenible
*Ver nota de la celda ]]+tb_abono_titulo9[[#This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]]),0)</f>
        <v>0</v>
      </c>
      <c r="P5" s="41">
        <f>IFERROR(tb_abono_titulo9[[#This Row],[Pérdida de ingresos global, a partir del número total de títulos y de la pérdida unitaria de ingresos ]]*tb_abono_titulo9[[#This Row],[Porcentaje de descuento que se financia por parte de la entidad beneficiaria
*Ver nota de la celda ]]/(tb_abono_titulo9[[#This Row],[Porcentaje de descuento corregido que se financia por parte del Ministerio de Transportes y Movilidad Sostenible
*Ver nota de la celda ]]+tb_abono_titulo9[[#This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]]),0)</f>
        <v>0</v>
      </c>
      <c r="Q5" s="38">
        <f>IFERROR(tb_abono_titulo9[[#This Row],[Pérdida de ingresos global, a partir del número total de títulos y de la pérdida unitaria de ingresos ]]*tb_abono_titulo9[[#This Row],[Porcentaje de descuento que se financia mediante subvención adicional obtenida por concesión de otras convocatorias o administraciones, en su caso.
*Ver nota de la celda ]]/(tb_abono_titulo9[[#This Row],[Porcentaje de descuento corregido que se financia por parte del Ministerio de Transportes y Movilidad Sostenible
*Ver nota de la celda ]]+tb_abono_titulo9[[#This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]]),0)</f>
        <v>0</v>
      </c>
    </row>
    <row r="6" spans="1:17" x14ac:dyDescent="0.35">
      <c r="D6" s="25" t="s">
        <v>7</v>
      </c>
      <c r="E6" s="33"/>
      <c r="F6" s="34"/>
      <c r="G6" s="51" t="str" cm="1">
        <f t="array" ref="G6">_xlfn.IFS(
tb_denominacion_abono_titulo10[Usuarios de abono de uso  temporal ilimitado]="Usuarios infantiles",1,
tb_denominacion_abono_titulo10[Usuarios de abono de uso  temporal ilimitado]="Usuarios juveniles",0.5,
tb_denominacion_abono_titulo10[Usuarios de abono de uso  temporal ilimitado]="Usuarios generales",0.2,
tb_denominacion_abono_titulo10[Usuarios de abono de uso  temporal ilimitado]="Seleccionar en deplegable...","% auto -&gt; desplegable (B2)"
)</f>
        <v>% auto -&gt; desplegable (B2)</v>
      </c>
      <c r="H6" s="35"/>
      <c r="I6" s="35"/>
      <c r="J6" s="36"/>
      <c r="K6" s="39">
        <f>tb_abono_titulo9[[#This Row],[Precio habitual sin descuento ]]-tb_abono_titulo9[[#This Row],[Precio unitario con descuento]]</f>
        <v>0</v>
      </c>
      <c r="L6" s="17">
        <f>IFERROR(tb_abono_titulo9[[#This Row],[Pérdida unitaria de ingresos]]/tb_abono_titulo9[[#This Row],[Precio habitual sin descuento ]],0)</f>
        <v>0</v>
      </c>
      <c r="M6" s="37">
        <f>IFERROR(IF((tb_abono_titulo9[[#This Row],[Porcentaje de descuento básico que se financia por parte del Ministerio de Transportes y Movilidad Sostenible]]+tb_abono_titulo9[[#This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]])&gt;tb_abono_titulo9[[#This Row],[Porcentaje que supone la pérdida unitaria de ingresos
con respecto al precio habitual sin descuento]],tb_abono_titulo9[[#This Row],[Porcentaje que supone la pérdida unitaria de ingresos
con respecto al precio habitual sin descuento]]-tb_abono_titulo9[[#This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]],tb_abono_titulo9[[#This Row],[Porcentaje de descuento básico que se financia por parte del Ministerio de Transportes y Movilidad Sostenible]]),0)</f>
        <v>0</v>
      </c>
      <c r="N6" s="39">
        <f>tb_abono_titulo9[[#This Row],[Nº de billetes expedidos]]*tb_abono_titulo9[[#This Row],[Pérdida unitaria de ingresos]]</f>
        <v>0</v>
      </c>
      <c r="O6" s="38">
        <f>IFERROR(tb_abono_titulo9[[#This Row],[Pérdida de ingresos global, a partir del número total de títulos y de la pérdida unitaria de ingresos ]]*tb_abono_titulo9[[#This Row],[Porcentaje de descuento corregido que se financia por parte del Ministerio de Transportes y Movilidad Sostenible
*Ver nota de la celda ]]/(tb_abono_titulo9[[#This Row],[Porcentaje de descuento corregido que se financia por parte del Ministerio de Transportes y Movilidad Sostenible
*Ver nota de la celda ]]+tb_abono_titulo9[[#This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]]),0)</f>
        <v>0</v>
      </c>
      <c r="P6" s="41">
        <f>IFERROR(tb_abono_titulo9[[#This Row],[Pérdida de ingresos global, a partir del número total de títulos y de la pérdida unitaria de ingresos ]]*tb_abono_titulo9[[#This Row],[Porcentaje de descuento que se financia por parte de la entidad beneficiaria
*Ver nota de la celda ]]/(tb_abono_titulo9[[#This Row],[Porcentaje de descuento corregido que se financia por parte del Ministerio de Transportes y Movilidad Sostenible
*Ver nota de la celda ]]+tb_abono_titulo9[[#This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]]),0)</f>
        <v>0</v>
      </c>
      <c r="Q6" s="38">
        <f>IFERROR(tb_abono_titulo9[[#This Row],[Pérdida de ingresos global, a partir del número total de títulos y de la pérdida unitaria de ingresos ]]*tb_abono_titulo9[[#This Row],[Porcentaje de descuento que se financia mediante subvención adicional obtenida por concesión de otras convocatorias o administraciones, en su caso.
*Ver nota de la celda ]]/(tb_abono_titulo9[[#This Row],[Porcentaje de descuento corregido que se financia por parte del Ministerio de Transportes y Movilidad Sostenible
*Ver nota de la celda ]]+tb_abono_titulo9[[#This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]]),0)</f>
        <v>0</v>
      </c>
    </row>
    <row r="7" spans="1:17" x14ac:dyDescent="0.35">
      <c r="D7" s="25" t="s">
        <v>8</v>
      </c>
      <c r="E7" s="33"/>
      <c r="F7" s="34"/>
      <c r="G7" s="51" t="str" cm="1">
        <f t="array" ref="G7">_xlfn.IFS(
tb_denominacion_abono_titulo10[Usuarios de abono de uso  temporal ilimitado]="Usuarios infantiles",1,
tb_denominacion_abono_titulo10[Usuarios de abono de uso  temporal ilimitado]="Usuarios juveniles",0.5,
tb_denominacion_abono_titulo10[Usuarios de abono de uso  temporal ilimitado]="Usuarios generales",0.2,
tb_denominacion_abono_titulo10[Usuarios de abono de uso  temporal ilimitado]="Seleccionar en deplegable...","% auto -&gt; desplegable (B2)"
)</f>
        <v>% auto -&gt; desplegable (B2)</v>
      </c>
      <c r="H7" s="35"/>
      <c r="I7" s="35"/>
      <c r="J7" s="36"/>
      <c r="K7" s="39">
        <f>tb_abono_titulo9[[#This Row],[Precio habitual sin descuento ]]-tb_abono_titulo9[[#This Row],[Precio unitario con descuento]]</f>
        <v>0</v>
      </c>
      <c r="L7" s="17">
        <f>IFERROR(tb_abono_titulo9[[#This Row],[Pérdida unitaria de ingresos]]/tb_abono_titulo9[[#This Row],[Precio habitual sin descuento ]],0)</f>
        <v>0</v>
      </c>
      <c r="M7" s="37">
        <f>IFERROR(IF((tb_abono_titulo9[[#This Row],[Porcentaje de descuento básico que se financia por parte del Ministerio de Transportes y Movilidad Sostenible]]+tb_abono_titulo9[[#This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]])&gt;tb_abono_titulo9[[#This Row],[Porcentaje que supone la pérdida unitaria de ingresos
con respecto al precio habitual sin descuento]],tb_abono_titulo9[[#This Row],[Porcentaje que supone la pérdida unitaria de ingresos
con respecto al precio habitual sin descuento]]-tb_abono_titulo9[[#This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]],tb_abono_titulo9[[#This Row],[Porcentaje de descuento básico que se financia por parte del Ministerio de Transportes y Movilidad Sostenible]]),0)</f>
        <v>0</v>
      </c>
      <c r="N7" s="39">
        <f>tb_abono_titulo9[[#This Row],[Nº de billetes expedidos]]*tb_abono_titulo9[[#This Row],[Pérdida unitaria de ingresos]]</f>
        <v>0</v>
      </c>
      <c r="O7" s="38">
        <f>IFERROR(tb_abono_titulo9[[#This Row],[Pérdida de ingresos global, a partir del número total de títulos y de la pérdida unitaria de ingresos ]]*tb_abono_titulo9[[#This Row],[Porcentaje de descuento corregido que se financia por parte del Ministerio de Transportes y Movilidad Sostenible
*Ver nota de la celda ]]/(tb_abono_titulo9[[#This Row],[Porcentaje de descuento corregido que se financia por parte del Ministerio de Transportes y Movilidad Sostenible
*Ver nota de la celda ]]+tb_abono_titulo9[[#This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]]),0)</f>
        <v>0</v>
      </c>
      <c r="P7" s="41">
        <f>IFERROR(tb_abono_titulo9[[#This Row],[Pérdida de ingresos global, a partir del número total de títulos y de la pérdida unitaria de ingresos ]]*tb_abono_titulo9[[#This Row],[Porcentaje de descuento que se financia por parte de la entidad beneficiaria
*Ver nota de la celda ]]/(tb_abono_titulo9[[#This Row],[Porcentaje de descuento corregido que se financia por parte del Ministerio de Transportes y Movilidad Sostenible
*Ver nota de la celda ]]+tb_abono_titulo9[[#This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]]),0)</f>
        <v>0</v>
      </c>
      <c r="Q7" s="38">
        <f>IFERROR(tb_abono_titulo9[[#This Row],[Pérdida de ingresos global, a partir del número total de títulos y de la pérdida unitaria de ingresos ]]*tb_abono_titulo9[[#This Row],[Porcentaje de descuento que se financia mediante subvención adicional obtenida por concesión de otras convocatorias o administraciones, en su caso.
*Ver nota de la celda ]]/(tb_abono_titulo9[[#This Row],[Porcentaje de descuento corregido que se financia por parte del Ministerio de Transportes y Movilidad Sostenible
*Ver nota de la celda ]]+tb_abono_titulo9[[#This Row],[Porcentaje de descuento que se financia por parte de la entidad beneficiaria
*Ver nota de la celda ]]+tb_abono_titulo9[[#This Row],[Porcentaje de descuento que se financia mediante subvención adicional obtenida por concesión de otras convocatorias o administraciones, en su caso.
*Ver nota de la celda ]]),0)</f>
        <v>0</v>
      </c>
    </row>
    <row r="8" spans="1:17" s="45" customFormat="1" x14ac:dyDescent="0.35">
      <c r="D8" s="46" t="s">
        <v>28</v>
      </c>
      <c r="E8" s="47">
        <f>SUM(E2:E7)</f>
        <v>0</v>
      </c>
      <c r="F8" s="48" t="s">
        <v>19</v>
      </c>
      <c r="G8" s="48" t="s">
        <v>19</v>
      </c>
      <c r="H8" s="48" t="s">
        <v>19</v>
      </c>
      <c r="I8" s="48" t="s">
        <v>19</v>
      </c>
      <c r="J8" s="48" t="s">
        <v>19</v>
      </c>
      <c r="K8" s="48" t="s">
        <v>19</v>
      </c>
      <c r="L8" s="48" t="s">
        <v>19</v>
      </c>
      <c r="M8" s="48" t="s">
        <v>19</v>
      </c>
      <c r="N8" s="49">
        <f>SUM(N2:N7)</f>
        <v>0</v>
      </c>
      <c r="O8" s="65">
        <f>SUM(O2:O7)</f>
        <v>0</v>
      </c>
      <c r="P8" s="49">
        <f t="shared" ref="P8:Q8" si="0">SUM(P2:P7)</f>
        <v>0</v>
      </c>
      <c r="Q8" s="49">
        <f t="shared" si="0"/>
        <v>0</v>
      </c>
    </row>
    <row r="10" spans="1:17" x14ac:dyDescent="0.35">
      <c r="I10" s="26"/>
      <c r="M10" s="27"/>
    </row>
    <row r="11" spans="1:17" x14ac:dyDescent="0.35">
      <c r="H11" s="28"/>
    </row>
    <row r="12" spans="1:17" x14ac:dyDescent="0.35">
      <c r="F12"/>
      <c r="G12" s="50"/>
      <c r="H12"/>
      <c r="I12"/>
    </row>
    <row r="13" spans="1:17" x14ac:dyDescent="0.35">
      <c r="F13"/>
      <c r="G13" s="50"/>
      <c r="H13"/>
      <c r="I13"/>
    </row>
    <row r="14" spans="1:17" x14ac:dyDescent="0.35">
      <c r="F14"/>
      <c r="G14" s="50"/>
      <c r="H14"/>
      <c r="I14"/>
    </row>
    <row r="15" spans="1:17" x14ac:dyDescent="0.35">
      <c r="F15"/>
      <c r="G15" s="50"/>
      <c r="H15"/>
      <c r="I15"/>
    </row>
    <row r="16" spans="1:17" x14ac:dyDescent="0.35">
      <c r="F16"/>
      <c r="G16" s="50"/>
      <c r="H16"/>
      <c r="I16"/>
    </row>
    <row r="17" spans="6:17" x14ac:dyDescent="0.35">
      <c r="F17"/>
      <c r="G17" s="50"/>
      <c r="H17"/>
      <c r="I17"/>
    </row>
    <row r="18" spans="6:17" x14ac:dyDescent="0.35">
      <c r="F18"/>
      <c r="G18" s="50"/>
      <c r="H18" s="50"/>
      <c r="I18"/>
      <c r="Q18" s="45"/>
    </row>
    <row r="19" spans="6:17" x14ac:dyDescent="0.35">
      <c r="F19"/>
      <c r="G19" s="50"/>
      <c r="H19"/>
      <c r="I19"/>
    </row>
    <row r="20" spans="6:17" x14ac:dyDescent="0.35">
      <c r="F20"/>
      <c r="G20" s="50"/>
      <c r="H20"/>
      <c r="I20"/>
    </row>
    <row r="21" spans="6:17" x14ac:dyDescent="0.35">
      <c r="F21"/>
      <c r="G21" s="50"/>
      <c r="H21"/>
      <c r="I21"/>
    </row>
    <row r="22" spans="6:17" x14ac:dyDescent="0.35">
      <c r="F22"/>
      <c r="G22" s="50"/>
      <c r="H22"/>
      <c r="I22"/>
    </row>
    <row r="23" spans="6:17" x14ac:dyDescent="0.35">
      <c r="F23"/>
      <c r="G23" s="50"/>
      <c r="H23"/>
      <c r="I23"/>
    </row>
    <row r="24" spans="6:17" x14ac:dyDescent="0.35">
      <c r="F24"/>
      <c r="G24" s="50"/>
      <c r="H24"/>
      <c r="I24"/>
    </row>
  </sheetData>
  <sheetProtection selectLockedCells="1"/>
  <conditionalFormatting sqref="H2:H7">
    <cfRule type="expression" dxfId="9" priority="2">
      <formula>AND(($G2+$H2+$I2)&lt;$L2,($G2+$H2+$I2)&gt;0)</formula>
    </cfRule>
  </conditionalFormatting>
  <conditionalFormatting sqref="M2:M7">
    <cfRule type="cellIs" dxfId="8" priority="1" operator="lessThan">
      <formula>0</formula>
    </cfRule>
  </conditionalFormatting>
  <dataValidations count="4">
    <dataValidation operator="greaterThanOrEqual" allowBlank="1" showInputMessage="1" showErrorMessage="1" sqref="L1 G2:G7 M2:M7" xr:uid="{3729323F-5BF5-4F54-9BFA-542A9A8E1715}"/>
    <dataValidation type="whole" operator="greaterThanOrEqual" allowBlank="1" showInputMessage="1" showErrorMessage="1" sqref="E2:E7" xr:uid="{A7AA080F-4B05-4C51-8E1F-641EE5538DD9}">
      <formula1>0</formula1>
    </dataValidation>
    <dataValidation type="decimal" operator="greaterThanOrEqual" allowBlank="1" showInputMessage="1" showErrorMessage="1" sqref="N2:N7 H2:L7 F2:F7" xr:uid="{0928E8AD-1CEF-49EC-A9FD-B8F8470AE0E6}">
      <formula1>0</formula1>
    </dataValidation>
    <dataValidation type="list" allowBlank="1" showInputMessage="1" showErrorMessage="1" sqref="B2" xr:uid="{4D4627C2-9803-49C0-B834-F6A2BE44C8F0}">
      <formula1>"Seleccionar en deplegable...,Usuarios infantiles,Usuarios juveniles,Usuarios generales"</formula1>
    </dataValidation>
  </dataValidations>
  <pageMargins left="0.7" right="0.7" top="0.75" bottom="0.75" header="0.3" footer="0.3"/>
  <ignoredErrors>
    <ignoredError sqref="K3:K7 N3:N7" unlockedFormula="1"/>
    <ignoredError sqref="M2:M8 O8:Q8 Q2:Q7" calculatedColumn="1"/>
    <ignoredError sqref="N8" unlockedFormula="1" calculatedColumn="1"/>
  </ignoredErrors>
  <legacyDrawing r:id="rId1"/>
  <tableParts count="2">
    <tablePart r:id="rId2"/>
    <tablePart r:id="rId3"/>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A3039-556A-48B4-B0DD-4FBA810B0A1A}">
  <dimension ref="A1:Q24"/>
  <sheetViews>
    <sheetView topLeftCell="F1" zoomScaleNormal="100" workbookViewId="0">
      <selection activeCell="F2" sqref="F2:F7"/>
    </sheetView>
  </sheetViews>
  <sheetFormatPr baseColWidth="10" defaultColWidth="8.7265625" defaultRowHeight="14.5" x14ac:dyDescent="0.35"/>
  <cols>
    <col min="1" max="1" width="44.81640625" style="24" bestFit="1" customWidth="1"/>
    <col min="2" max="2" width="27.26953125" style="24" customWidth="1"/>
    <col min="3" max="3" width="5.453125" style="24" customWidth="1"/>
    <col min="4" max="4" width="10.81640625" style="24" bestFit="1" customWidth="1"/>
    <col min="5" max="6" width="15.81640625" style="24" customWidth="1"/>
    <col min="7" max="7" width="26.7265625" style="52" customWidth="1"/>
    <col min="8" max="8" width="25.54296875" style="24" customWidth="1"/>
    <col min="9" max="9" width="24.54296875" style="24" customWidth="1"/>
    <col min="10" max="10" width="13.7265625" style="24" customWidth="1"/>
    <col min="11" max="11" width="14.7265625" style="24" customWidth="1"/>
    <col min="12" max="12" width="21.453125" style="24" customWidth="1"/>
    <col min="13" max="13" width="21.54296875" style="24" customWidth="1"/>
    <col min="14" max="14" width="20.1796875" style="24" customWidth="1"/>
    <col min="15" max="15" width="45.54296875" style="24" customWidth="1"/>
    <col min="16" max="16" width="39.453125" style="24" customWidth="1"/>
    <col min="17" max="17" width="35.1796875" style="24" bestFit="1" customWidth="1"/>
    <col min="18" max="16384" width="8.7265625" style="24"/>
  </cols>
  <sheetData>
    <row r="1" spans="1:17" customFormat="1" ht="109.5" customHeight="1" x14ac:dyDescent="0.35">
      <c r="A1" s="14" t="s">
        <v>0</v>
      </c>
      <c r="B1" s="15" t="s">
        <v>10</v>
      </c>
      <c r="D1" s="18" t="s">
        <v>2</v>
      </c>
      <c r="E1" s="19" t="s">
        <v>9</v>
      </c>
      <c r="F1" s="31" t="s">
        <v>12</v>
      </c>
      <c r="G1" s="19" t="s">
        <v>13</v>
      </c>
      <c r="H1" s="19" t="s">
        <v>41</v>
      </c>
      <c r="I1" s="19" t="s">
        <v>16</v>
      </c>
      <c r="J1" s="19" t="s">
        <v>43</v>
      </c>
      <c r="K1" s="19" t="s">
        <v>14</v>
      </c>
      <c r="L1" s="19" t="s">
        <v>15</v>
      </c>
      <c r="M1" s="19" t="s">
        <v>17</v>
      </c>
      <c r="N1" s="19" t="s">
        <v>18</v>
      </c>
      <c r="O1" s="20" t="s">
        <v>20</v>
      </c>
      <c r="P1" s="21" t="s">
        <v>21</v>
      </c>
      <c r="Q1" s="19" t="s">
        <v>22</v>
      </c>
    </row>
    <row r="2" spans="1:17" x14ac:dyDescent="0.35">
      <c r="A2" s="13" t="s">
        <v>48</v>
      </c>
      <c r="B2" s="43" t="s">
        <v>42</v>
      </c>
      <c r="D2" s="16" t="s">
        <v>3</v>
      </c>
      <c r="E2" s="33"/>
      <c r="F2" s="34"/>
      <c r="G2" s="51" t="str" cm="1">
        <f t="array" ref="G2">_xlfn.IFS(
tb_denominacion_abono_titulo1012[Usuarios de abono de uso  temporal ilimitado]="Usuarios infantiles",1,
tb_denominacion_abono_titulo1012[Usuarios de abono de uso  temporal ilimitado]="Usuarios juveniles",0.5,
tb_denominacion_abono_titulo1012[Usuarios de abono de uso  temporal ilimitado]="Usuarios generales",0.2,
tb_denominacion_abono_titulo1012[Usuarios de abono de uso  temporal ilimitado]="Seleccionar en deplegable...","% auto -&gt; desplegable (B2)"
)</f>
        <v>% auto -&gt; desplegable (B2)</v>
      </c>
      <c r="H2" s="35"/>
      <c r="I2" s="35"/>
      <c r="J2" s="36"/>
      <c r="K2" s="38">
        <f>tb_abono_titulo911[[#This Row],[Precio habitual sin descuento ]]-tb_abono_titulo911[[#This Row],[Precio unitario con descuento]]</f>
        <v>0</v>
      </c>
      <c r="L2" s="17">
        <f>IFERROR(tb_abono_titulo911[[#This Row],[Pérdida unitaria de ingresos]]/tb_abono_titulo911[[#This Row],[Precio habitual sin descuento ]],0)</f>
        <v>0</v>
      </c>
      <c r="M2" s="37">
        <f>IFERROR(IF((tb_abono_titulo911[[#This Row],[Porcentaje de descuento básico que se financia por parte del Ministerio de Transportes y Movilidad Sostenible]]+tb_abono_titulo911[[#This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]])&gt;tb_abono_titulo911[[#This Row],[Porcentaje que supone la pérdida unitaria de ingresos
con respecto al precio habitual sin descuento]],tb_abono_titulo911[[#This Row],[Porcentaje que supone la pérdida unitaria de ingresos
con respecto al precio habitual sin descuento]]-tb_abono_titulo911[[#This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]],tb_abono_titulo911[[#This Row],[Porcentaje de descuento básico que se financia por parte del Ministerio de Transportes y Movilidad Sostenible]]),0)</f>
        <v>0</v>
      </c>
      <c r="N2" s="38">
        <f>tb_abono_titulo911[[#This Row],[Nº de billetes expedidos]]*tb_abono_titulo911[[#This Row],[Pérdida unitaria de ingresos]]</f>
        <v>0</v>
      </c>
      <c r="O2" s="38">
        <f>IFERROR(tb_abono_titulo911[[#This Row],[Pérdida de ingresos global, a partir del número total de títulos y de la pérdida unitaria de ingresos ]]*tb_abono_titulo911[[#This Row],[Porcentaje de descuento corregido que se financia por parte del Ministerio de Transportes y Movilidad Sostenible
*Ver nota de la celda ]]/(tb_abono_titulo911[[#This Row],[Porcentaje de descuento corregido que se financia por parte del Ministerio de Transportes y Movilidad Sostenible
*Ver nota de la celda ]]+tb_abono_titulo911[[#This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]]),0)</f>
        <v>0</v>
      </c>
      <c r="P2" s="41">
        <f>IFERROR(tb_abono_titulo911[[#This Row],[Pérdida de ingresos global, a partir del número total de títulos y de la pérdida unitaria de ingresos ]]*tb_abono_titulo911[[#This Row],[Porcentaje de descuento que se financia por parte de la entidad beneficiaria
*Ver nota de la celda ]]/(tb_abono_titulo911[[#This Row],[Porcentaje de descuento corregido que se financia por parte del Ministerio de Transportes y Movilidad Sostenible
*Ver nota de la celda ]]+tb_abono_titulo911[[#This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]]),0)</f>
        <v>0</v>
      </c>
      <c r="Q2" s="38">
        <f>IFERROR(tb_abono_titulo911[[#This Row],[Pérdida de ingresos global, a partir del número total de títulos y de la pérdida unitaria de ingresos ]]*tb_abono_titulo911[[#This Row],[Porcentaje de descuento que se financia mediante subvención adicional obtenida por concesión de otras convocatorias o administraciones, en su caso.
*Ver nota de la celda ]]/(tb_abono_titulo911[[#This Row],[Porcentaje de descuento corregido que se financia por parte del Ministerio de Transportes y Movilidad Sostenible
*Ver nota de la celda ]]+tb_abono_titulo911[[#This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]]),0)</f>
        <v>0</v>
      </c>
    </row>
    <row r="3" spans="1:17" x14ac:dyDescent="0.35">
      <c r="D3" s="25" t="s">
        <v>4</v>
      </c>
      <c r="E3" s="33"/>
      <c r="F3" s="34"/>
      <c r="G3" s="51" t="str" cm="1">
        <f t="array" ref="G3">_xlfn.IFS(
tb_denominacion_abono_titulo1012[Usuarios de abono de uso  temporal ilimitado]="Usuarios infantiles",1,
tb_denominacion_abono_titulo1012[Usuarios de abono de uso  temporal ilimitado]="Usuarios juveniles",0.5,
tb_denominacion_abono_titulo1012[Usuarios de abono de uso  temporal ilimitado]="Usuarios generales",0.2,
tb_denominacion_abono_titulo1012[Usuarios de abono de uso  temporal ilimitado]="Seleccionar en deplegable...","% auto -&gt; desplegable (B2)"
)</f>
        <v>% auto -&gt; desplegable (B2)</v>
      </c>
      <c r="H3" s="35"/>
      <c r="I3" s="35"/>
      <c r="J3" s="36"/>
      <c r="K3" s="38">
        <f>tb_abono_titulo911[[#This Row],[Precio habitual sin descuento ]]-tb_abono_titulo911[[#This Row],[Precio unitario con descuento]]</f>
        <v>0</v>
      </c>
      <c r="L3" s="17">
        <f>IFERROR(tb_abono_titulo911[[#This Row],[Pérdida unitaria de ingresos]]/tb_abono_titulo911[[#This Row],[Precio habitual sin descuento ]],0)</f>
        <v>0</v>
      </c>
      <c r="M3" s="37">
        <f>IFERROR(IF((tb_abono_titulo911[[#This Row],[Porcentaje de descuento básico que se financia por parte del Ministerio de Transportes y Movilidad Sostenible]]+tb_abono_titulo911[[#This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]])&gt;tb_abono_titulo911[[#This Row],[Porcentaje que supone la pérdida unitaria de ingresos
con respecto al precio habitual sin descuento]],tb_abono_titulo911[[#This Row],[Porcentaje que supone la pérdida unitaria de ingresos
con respecto al precio habitual sin descuento]]-tb_abono_titulo911[[#This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]],tb_abono_titulo911[[#This Row],[Porcentaje de descuento básico que se financia por parte del Ministerio de Transportes y Movilidad Sostenible]]),0)</f>
        <v>0</v>
      </c>
      <c r="N3" s="39">
        <f>tb_abono_titulo911[[#This Row],[Nº de billetes expedidos]]*tb_abono_titulo911[[#This Row],[Pérdida unitaria de ingresos]]</f>
        <v>0</v>
      </c>
      <c r="O3" s="38">
        <f>IFERROR(tb_abono_titulo911[[#This Row],[Pérdida de ingresos global, a partir del número total de títulos y de la pérdida unitaria de ingresos ]]*tb_abono_titulo911[[#This Row],[Porcentaje de descuento corregido que se financia por parte del Ministerio de Transportes y Movilidad Sostenible
*Ver nota de la celda ]]/(tb_abono_titulo911[[#This Row],[Porcentaje de descuento corregido que se financia por parte del Ministerio de Transportes y Movilidad Sostenible
*Ver nota de la celda ]]+tb_abono_titulo911[[#This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]]),0)</f>
        <v>0</v>
      </c>
      <c r="P3" s="41">
        <f>IFERROR(tb_abono_titulo911[[#This Row],[Pérdida de ingresos global, a partir del número total de títulos y de la pérdida unitaria de ingresos ]]*tb_abono_titulo911[[#This Row],[Porcentaje de descuento que se financia por parte de la entidad beneficiaria
*Ver nota de la celda ]]/(tb_abono_titulo911[[#This Row],[Porcentaje de descuento corregido que se financia por parte del Ministerio de Transportes y Movilidad Sostenible
*Ver nota de la celda ]]+tb_abono_titulo911[[#This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]]),0)</f>
        <v>0</v>
      </c>
      <c r="Q3" s="38">
        <f>IFERROR(tb_abono_titulo911[[#This Row],[Pérdida de ingresos global, a partir del número total de títulos y de la pérdida unitaria de ingresos ]]*tb_abono_titulo911[[#This Row],[Porcentaje de descuento que se financia mediante subvención adicional obtenida por concesión de otras convocatorias o administraciones, en su caso.
*Ver nota de la celda ]]/(tb_abono_titulo911[[#This Row],[Porcentaje de descuento corregido que se financia por parte del Ministerio de Transportes y Movilidad Sostenible
*Ver nota de la celda ]]+tb_abono_titulo911[[#This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]]),0)</f>
        <v>0</v>
      </c>
    </row>
    <row r="4" spans="1:17" x14ac:dyDescent="0.35">
      <c r="D4" s="25" t="s">
        <v>5</v>
      </c>
      <c r="E4" s="33"/>
      <c r="F4" s="34"/>
      <c r="G4" s="51" t="str" cm="1">
        <f t="array" ref="G4">_xlfn.IFS(
tb_denominacion_abono_titulo1012[Usuarios de abono de uso  temporal ilimitado]="Usuarios infantiles",1,
tb_denominacion_abono_titulo1012[Usuarios de abono de uso  temporal ilimitado]="Usuarios juveniles",0.5,
tb_denominacion_abono_titulo1012[Usuarios de abono de uso  temporal ilimitado]="Usuarios generales",0.2,
tb_denominacion_abono_titulo1012[Usuarios de abono de uso  temporal ilimitado]="Seleccionar en deplegable...","% auto -&gt; desplegable (B2)"
)</f>
        <v>% auto -&gt; desplegable (B2)</v>
      </c>
      <c r="H4" s="35"/>
      <c r="I4" s="35"/>
      <c r="J4" s="36"/>
      <c r="K4" s="38">
        <f>tb_abono_titulo911[[#This Row],[Precio habitual sin descuento ]]-tb_abono_titulo911[[#This Row],[Precio unitario con descuento]]</f>
        <v>0</v>
      </c>
      <c r="L4" s="17">
        <f>IFERROR(tb_abono_titulo911[[#This Row],[Pérdida unitaria de ingresos]]/tb_abono_titulo911[[#This Row],[Precio habitual sin descuento ]],0)</f>
        <v>0</v>
      </c>
      <c r="M4" s="37">
        <f>IFERROR(IF((tb_abono_titulo911[[#This Row],[Porcentaje de descuento básico que se financia por parte del Ministerio de Transportes y Movilidad Sostenible]]+tb_abono_titulo911[[#This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]])&gt;tb_abono_titulo911[[#This Row],[Porcentaje que supone la pérdida unitaria de ingresos
con respecto al precio habitual sin descuento]],tb_abono_titulo911[[#This Row],[Porcentaje que supone la pérdida unitaria de ingresos
con respecto al precio habitual sin descuento]]-tb_abono_titulo911[[#This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]],tb_abono_titulo911[[#This Row],[Porcentaje de descuento básico que se financia por parte del Ministerio de Transportes y Movilidad Sostenible]]),0)</f>
        <v>0</v>
      </c>
      <c r="N4" s="39">
        <f>tb_abono_titulo911[[#This Row],[Nº de billetes expedidos]]*tb_abono_titulo911[[#This Row],[Pérdida unitaria de ingresos]]</f>
        <v>0</v>
      </c>
      <c r="O4" s="38">
        <f>IFERROR(tb_abono_titulo911[[#This Row],[Pérdida de ingresos global, a partir del número total de títulos y de la pérdida unitaria de ingresos ]]*tb_abono_titulo911[[#This Row],[Porcentaje de descuento corregido que se financia por parte del Ministerio de Transportes y Movilidad Sostenible
*Ver nota de la celda ]]/(tb_abono_titulo911[[#This Row],[Porcentaje de descuento corregido que se financia por parte del Ministerio de Transportes y Movilidad Sostenible
*Ver nota de la celda ]]+tb_abono_titulo911[[#This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]]),0)</f>
        <v>0</v>
      </c>
      <c r="P4" s="41">
        <f>IFERROR(tb_abono_titulo911[[#This Row],[Pérdida de ingresos global, a partir del número total de títulos y de la pérdida unitaria de ingresos ]]*tb_abono_titulo911[[#This Row],[Porcentaje de descuento que se financia por parte de la entidad beneficiaria
*Ver nota de la celda ]]/(tb_abono_titulo911[[#This Row],[Porcentaje de descuento corregido que se financia por parte del Ministerio de Transportes y Movilidad Sostenible
*Ver nota de la celda ]]+tb_abono_titulo911[[#This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]]),0)</f>
        <v>0</v>
      </c>
      <c r="Q4" s="38">
        <f>IFERROR(tb_abono_titulo911[[#This Row],[Pérdida de ingresos global, a partir del número total de títulos y de la pérdida unitaria de ingresos ]]*tb_abono_titulo911[[#This Row],[Porcentaje de descuento que se financia mediante subvención adicional obtenida por concesión de otras convocatorias o administraciones, en su caso.
*Ver nota de la celda ]]/(tb_abono_titulo911[[#This Row],[Porcentaje de descuento corregido que se financia por parte del Ministerio de Transportes y Movilidad Sostenible
*Ver nota de la celda ]]+tb_abono_titulo911[[#This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]]),0)</f>
        <v>0</v>
      </c>
    </row>
    <row r="5" spans="1:17" x14ac:dyDescent="0.35">
      <c r="D5" s="25" t="s">
        <v>6</v>
      </c>
      <c r="E5" s="33"/>
      <c r="F5" s="34"/>
      <c r="G5" s="51" t="str" cm="1">
        <f t="array" ref="G5">_xlfn.IFS(
tb_denominacion_abono_titulo1012[Usuarios de abono de uso  temporal ilimitado]="Usuarios infantiles",1,
tb_denominacion_abono_titulo1012[Usuarios de abono de uso  temporal ilimitado]="Usuarios juveniles",0.5,
tb_denominacion_abono_titulo1012[Usuarios de abono de uso  temporal ilimitado]="Usuarios generales",0.2,
tb_denominacion_abono_titulo1012[Usuarios de abono de uso  temporal ilimitado]="Seleccionar en deplegable...","% auto -&gt; desplegable (B2)"
)</f>
        <v>% auto -&gt; desplegable (B2)</v>
      </c>
      <c r="H5" s="35"/>
      <c r="I5" s="35"/>
      <c r="J5" s="36"/>
      <c r="K5" s="38">
        <f>tb_abono_titulo911[[#This Row],[Precio habitual sin descuento ]]-tb_abono_titulo911[[#This Row],[Precio unitario con descuento]]</f>
        <v>0</v>
      </c>
      <c r="L5" s="17">
        <f>IFERROR(tb_abono_titulo911[[#This Row],[Pérdida unitaria de ingresos]]/tb_abono_titulo911[[#This Row],[Precio habitual sin descuento ]],0)</f>
        <v>0</v>
      </c>
      <c r="M5" s="37">
        <f>IFERROR(IF((tb_abono_titulo911[[#This Row],[Porcentaje de descuento básico que se financia por parte del Ministerio de Transportes y Movilidad Sostenible]]+tb_abono_titulo911[[#This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]])&gt;tb_abono_titulo911[[#This Row],[Porcentaje que supone la pérdida unitaria de ingresos
con respecto al precio habitual sin descuento]],tb_abono_titulo911[[#This Row],[Porcentaje que supone la pérdida unitaria de ingresos
con respecto al precio habitual sin descuento]]-tb_abono_titulo911[[#This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]],tb_abono_titulo911[[#This Row],[Porcentaje de descuento básico que se financia por parte del Ministerio de Transportes y Movilidad Sostenible]]),0)</f>
        <v>0</v>
      </c>
      <c r="N5" s="39">
        <f>tb_abono_titulo911[[#This Row],[Nº de billetes expedidos]]*tb_abono_titulo911[[#This Row],[Pérdida unitaria de ingresos]]</f>
        <v>0</v>
      </c>
      <c r="O5" s="38">
        <f>IFERROR(tb_abono_titulo911[[#This Row],[Pérdida de ingresos global, a partir del número total de títulos y de la pérdida unitaria de ingresos ]]*tb_abono_titulo911[[#This Row],[Porcentaje de descuento corregido que se financia por parte del Ministerio de Transportes y Movilidad Sostenible
*Ver nota de la celda ]]/(tb_abono_titulo911[[#This Row],[Porcentaje de descuento corregido que se financia por parte del Ministerio de Transportes y Movilidad Sostenible
*Ver nota de la celda ]]+tb_abono_titulo911[[#This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]]),0)</f>
        <v>0</v>
      </c>
      <c r="P5" s="41">
        <f>IFERROR(tb_abono_titulo911[[#This Row],[Pérdida de ingresos global, a partir del número total de títulos y de la pérdida unitaria de ingresos ]]*tb_abono_titulo911[[#This Row],[Porcentaje de descuento que se financia por parte de la entidad beneficiaria
*Ver nota de la celda ]]/(tb_abono_titulo911[[#This Row],[Porcentaje de descuento corregido que se financia por parte del Ministerio de Transportes y Movilidad Sostenible
*Ver nota de la celda ]]+tb_abono_titulo911[[#This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]]),0)</f>
        <v>0</v>
      </c>
      <c r="Q5" s="38">
        <f>IFERROR(tb_abono_titulo911[[#This Row],[Pérdida de ingresos global, a partir del número total de títulos y de la pérdida unitaria de ingresos ]]*tb_abono_titulo911[[#This Row],[Porcentaje de descuento que se financia mediante subvención adicional obtenida por concesión de otras convocatorias o administraciones, en su caso.
*Ver nota de la celda ]]/(tb_abono_titulo911[[#This Row],[Porcentaje de descuento corregido que se financia por parte del Ministerio de Transportes y Movilidad Sostenible
*Ver nota de la celda ]]+tb_abono_titulo911[[#This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]]),0)</f>
        <v>0</v>
      </c>
    </row>
    <row r="6" spans="1:17" x14ac:dyDescent="0.35">
      <c r="D6" s="25" t="s">
        <v>7</v>
      </c>
      <c r="E6" s="33"/>
      <c r="F6" s="34"/>
      <c r="G6" s="51" t="str" cm="1">
        <f t="array" ref="G6">_xlfn.IFS(
tb_denominacion_abono_titulo1012[Usuarios de abono de uso  temporal ilimitado]="Usuarios infantiles",1,
tb_denominacion_abono_titulo1012[Usuarios de abono de uso  temporal ilimitado]="Usuarios juveniles",0.5,
tb_denominacion_abono_titulo1012[Usuarios de abono de uso  temporal ilimitado]="Usuarios generales",0.2,
tb_denominacion_abono_titulo1012[Usuarios de abono de uso  temporal ilimitado]="Seleccionar en deplegable...","% auto -&gt; desplegable (B2)"
)</f>
        <v>% auto -&gt; desplegable (B2)</v>
      </c>
      <c r="H6" s="35"/>
      <c r="I6" s="35"/>
      <c r="J6" s="36"/>
      <c r="K6" s="38">
        <f>tb_abono_titulo911[[#This Row],[Precio habitual sin descuento ]]-tb_abono_titulo911[[#This Row],[Precio unitario con descuento]]</f>
        <v>0</v>
      </c>
      <c r="L6" s="17">
        <f>IFERROR(tb_abono_titulo911[[#This Row],[Pérdida unitaria de ingresos]]/tb_abono_titulo911[[#This Row],[Precio habitual sin descuento ]],0)</f>
        <v>0</v>
      </c>
      <c r="M6" s="37">
        <f>IFERROR(IF((tb_abono_titulo911[[#This Row],[Porcentaje de descuento básico que se financia por parte del Ministerio de Transportes y Movilidad Sostenible]]+tb_abono_titulo911[[#This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]])&gt;tb_abono_titulo911[[#This Row],[Porcentaje que supone la pérdida unitaria de ingresos
con respecto al precio habitual sin descuento]],tb_abono_titulo911[[#This Row],[Porcentaje que supone la pérdida unitaria de ingresos
con respecto al precio habitual sin descuento]]-tb_abono_titulo911[[#This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]],tb_abono_titulo911[[#This Row],[Porcentaje de descuento básico que se financia por parte del Ministerio de Transportes y Movilidad Sostenible]]),0)</f>
        <v>0</v>
      </c>
      <c r="N6" s="39">
        <f>tb_abono_titulo911[[#This Row],[Nº de billetes expedidos]]*tb_abono_titulo911[[#This Row],[Pérdida unitaria de ingresos]]</f>
        <v>0</v>
      </c>
      <c r="O6" s="38">
        <f>IFERROR(tb_abono_titulo911[[#This Row],[Pérdida de ingresos global, a partir del número total de títulos y de la pérdida unitaria de ingresos ]]*tb_abono_titulo911[[#This Row],[Porcentaje de descuento corregido que se financia por parte del Ministerio de Transportes y Movilidad Sostenible
*Ver nota de la celda ]]/(tb_abono_titulo911[[#This Row],[Porcentaje de descuento corregido que se financia por parte del Ministerio de Transportes y Movilidad Sostenible
*Ver nota de la celda ]]+tb_abono_titulo911[[#This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]]),0)</f>
        <v>0</v>
      </c>
      <c r="P6" s="41">
        <f>IFERROR(tb_abono_titulo911[[#This Row],[Pérdida de ingresos global, a partir del número total de títulos y de la pérdida unitaria de ingresos ]]*tb_abono_titulo911[[#This Row],[Porcentaje de descuento que se financia por parte de la entidad beneficiaria
*Ver nota de la celda ]]/(tb_abono_titulo911[[#This Row],[Porcentaje de descuento corregido que se financia por parte del Ministerio de Transportes y Movilidad Sostenible
*Ver nota de la celda ]]+tb_abono_titulo911[[#This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]]),0)</f>
        <v>0</v>
      </c>
      <c r="Q6" s="38">
        <f>IFERROR(tb_abono_titulo911[[#This Row],[Pérdida de ingresos global, a partir del número total de títulos y de la pérdida unitaria de ingresos ]]*tb_abono_titulo911[[#This Row],[Porcentaje de descuento que se financia mediante subvención adicional obtenida por concesión de otras convocatorias o administraciones, en su caso.
*Ver nota de la celda ]]/(tb_abono_titulo911[[#This Row],[Porcentaje de descuento corregido que se financia por parte del Ministerio de Transportes y Movilidad Sostenible
*Ver nota de la celda ]]+tb_abono_titulo911[[#This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]]),0)</f>
        <v>0</v>
      </c>
    </row>
    <row r="7" spans="1:17" x14ac:dyDescent="0.35">
      <c r="D7" s="25" t="s">
        <v>8</v>
      </c>
      <c r="E7" s="33"/>
      <c r="F7" s="34"/>
      <c r="G7" s="51" t="str" cm="1">
        <f t="array" ref="G7">_xlfn.IFS(
tb_denominacion_abono_titulo1012[Usuarios de abono de uso  temporal ilimitado]="Usuarios infantiles",1,
tb_denominacion_abono_titulo1012[Usuarios de abono de uso  temporal ilimitado]="Usuarios juveniles",0.5,
tb_denominacion_abono_titulo1012[Usuarios de abono de uso  temporal ilimitado]="Usuarios generales",0.2,
tb_denominacion_abono_titulo1012[Usuarios de abono de uso  temporal ilimitado]="Seleccionar en deplegable...","% auto -&gt; desplegable (B2)"
)</f>
        <v>% auto -&gt; desplegable (B2)</v>
      </c>
      <c r="H7" s="35"/>
      <c r="I7" s="35"/>
      <c r="J7" s="36"/>
      <c r="K7" s="38">
        <f>tb_abono_titulo911[[#This Row],[Precio habitual sin descuento ]]-tb_abono_titulo911[[#This Row],[Precio unitario con descuento]]</f>
        <v>0</v>
      </c>
      <c r="L7" s="17">
        <f>IFERROR(tb_abono_titulo911[[#This Row],[Pérdida unitaria de ingresos]]/tb_abono_titulo911[[#This Row],[Precio habitual sin descuento ]],0)</f>
        <v>0</v>
      </c>
      <c r="M7" s="37">
        <f>IFERROR(IF((tb_abono_titulo911[[#This Row],[Porcentaje de descuento básico que se financia por parte del Ministerio de Transportes y Movilidad Sostenible]]+tb_abono_titulo911[[#This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]])&gt;tb_abono_titulo911[[#This Row],[Porcentaje que supone la pérdida unitaria de ingresos
con respecto al precio habitual sin descuento]],tb_abono_titulo911[[#This Row],[Porcentaje que supone la pérdida unitaria de ingresos
con respecto al precio habitual sin descuento]]-tb_abono_titulo911[[#This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]],tb_abono_titulo911[[#This Row],[Porcentaje de descuento básico que se financia por parte del Ministerio de Transportes y Movilidad Sostenible]]),0)</f>
        <v>0</v>
      </c>
      <c r="N7" s="39">
        <f>tb_abono_titulo911[[#This Row],[Nº de billetes expedidos]]*tb_abono_titulo911[[#This Row],[Pérdida unitaria de ingresos]]</f>
        <v>0</v>
      </c>
      <c r="O7" s="38">
        <f>IFERROR(tb_abono_titulo911[[#This Row],[Pérdida de ingresos global, a partir del número total de títulos y de la pérdida unitaria de ingresos ]]*tb_abono_titulo911[[#This Row],[Porcentaje de descuento corregido que se financia por parte del Ministerio de Transportes y Movilidad Sostenible
*Ver nota de la celda ]]/(tb_abono_titulo911[[#This Row],[Porcentaje de descuento corregido que se financia por parte del Ministerio de Transportes y Movilidad Sostenible
*Ver nota de la celda ]]+tb_abono_titulo911[[#This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]]),0)</f>
        <v>0</v>
      </c>
      <c r="P7" s="41">
        <f>IFERROR(tb_abono_titulo911[[#This Row],[Pérdida de ingresos global, a partir del número total de títulos y de la pérdida unitaria de ingresos ]]*tb_abono_titulo911[[#This Row],[Porcentaje de descuento que se financia por parte de la entidad beneficiaria
*Ver nota de la celda ]]/(tb_abono_titulo911[[#This Row],[Porcentaje de descuento corregido que se financia por parte del Ministerio de Transportes y Movilidad Sostenible
*Ver nota de la celda ]]+tb_abono_titulo911[[#This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]]),0)</f>
        <v>0</v>
      </c>
      <c r="Q7" s="38">
        <f>IFERROR(tb_abono_titulo911[[#This Row],[Pérdida de ingresos global, a partir del número total de títulos y de la pérdida unitaria de ingresos ]]*tb_abono_titulo911[[#This Row],[Porcentaje de descuento que se financia mediante subvención adicional obtenida por concesión de otras convocatorias o administraciones, en su caso.
*Ver nota de la celda ]]/(tb_abono_titulo911[[#This Row],[Porcentaje de descuento corregido que se financia por parte del Ministerio de Transportes y Movilidad Sostenible
*Ver nota de la celda ]]+tb_abono_titulo911[[#This Row],[Porcentaje de descuento que se financia por parte de la entidad beneficiaria
*Ver nota de la celda ]]+tb_abono_titulo911[[#This Row],[Porcentaje de descuento que se financia mediante subvención adicional obtenida por concesión de otras convocatorias o administraciones, en su caso.
*Ver nota de la celda ]]),0)</f>
        <v>0</v>
      </c>
    </row>
    <row r="8" spans="1:17" s="45" customFormat="1" x14ac:dyDescent="0.35">
      <c r="D8" s="46" t="s">
        <v>28</v>
      </c>
      <c r="E8" s="47">
        <f>SUM(E2:E7)</f>
        <v>0</v>
      </c>
      <c r="F8" s="48" t="s">
        <v>19</v>
      </c>
      <c r="G8" s="48" t="s">
        <v>19</v>
      </c>
      <c r="H8" s="48" t="s">
        <v>19</v>
      </c>
      <c r="I8" s="48" t="s">
        <v>19</v>
      </c>
      <c r="J8" s="48" t="s">
        <v>19</v>
      </c>
      <c r="K8" s="48" t="s">
        <v>19</v>
      </c>
      <c r="L8" s="48" t="s">
        <v>19</v>
      </c>
      <c r="M8" s="48" t="s">
        <v>19</v>
      </c>
      <c r="N8" s="49">
        <f>SUM(N2:N7)</f>
        <v>0</v>
      </c>
      <c r="O8" s="65">
        <f>SUM(O2:O7)</f>
        <v>0</v>
      </c>
      <c r="P8" s="49">
        <f t="shared" ref="P8:Q8" si="0">SUM(P2:P7)</f>
        <v>0</v>
      </c>
      <c r="Q8" s="49">
        <f t="shared" si="0"/>
        <v>0</v>
      </c>
    </row>
    <row r="10" spans="1:17" x14ac:dyDescent="0.35">
      <c r="I10" s="26"/>
      <c r="M10" s="27"/>
    </row>
    <row r="11" spans="1:17" x14ac:dyDescent="0.35">
      <c r="H11" s="28"/>
    </row>
    <row r="12" spans="1:17" x14ac:dyDescent="0.35">
      <c r="F12"/>
      <c r="G12" s="50"/>
      <c r="H12"/>
      <c r="I12"/>
    </row>
    <row r="13" spans="1:17" x14ac:dyDescent="0.35">
      <c r="F13"/>
      <c r="G13" s="50"/>
      <c r="H13"/>
      <c r="I13"/>
    </row>
    <row r="14" spans="1:17" x14ac:dyDescent="0.35">
      <c r="F14"/>
      <c r="G14" s="50"/>
      <c r="H14"/>
      <c r="I14"/>
    </row>
    <row r="15" spans="1:17" x14ac:dyDescent="0.35">
      <c r="F15"/>
      <c r="G15" s="50"/>
      <c r="H15"/>
      <c r="I15"/>
    </row>
    <row r="16" spans="1:17" x14ac:dyDescent="0.35">
      <c r="F16"/>
      <c r="G16" s="50"/>
      <c r="H16"/>
      <c r="I16"/>
    </row>
    <row r="17" spans="6:17" x14ac:dyDescent="0.35">
      <c r="F17"/>
      <c r="G17" s="50"/>
      <c r="H17"/>
      <c r="I17"/>
    </row>
    <row r="18" spans="6:17" x14ac:dyDescent="0.35">
      <c r="F18"/>
      <c r="G18" s="50"/>
      <c r="H18" s="50"/>
      <c r="I18"/>
      <c r="Q18" s="45"/>
    </row>
    <row r="19" spans="6:17" x14ac:dyDescent="0.35">
      <c r="F19"/>
      <c r="G19" s="50"/>
      <c r="H19"/>
      <c r="I19"/>
    </row>
    <row r="20" spans="6:17" x14ac:dyDescent="0.35">
      <c r="F20"/>
      <c r="G20" s="50"/>
      <c r="H20"/>
      <c r="I20"/>
    </row>
    <row r="21" spans="6:17" x14ac:dyDescent="0.35">
      <c r="F21"/>
      <c r="G21" s="50"/>
      <c r="H21"/>
      <c r="I21"/>
    </row>
    <row r="22" spans="6:17" x14ac:dyDescent="0.35">
      <c r="F22"/>
      <c r="G22" s="50"/>
      <c r="H22"/>
      <c r="I22"/>
    </row>
    <row r="23" spans="6:17" x14ac:dyDescent="0.35">
      <c r="F23"/>
      <c r="G23" s="50"/>
      <c r="H23"/>
      <c r="I23"/>
    </row>
    <row r="24" spans="6:17" x14ac:dyDescent="0.35">
      <c r="F24"/>
      <c r="G24" s="50"/>
      <c r="H24"/>
      <c r="I24"/>
    </row>
  </sheetData>
  <sheetProtection selectLockedCells="1"/>
  <conditionalFormatting sqref="H2:H7">
    <cfRule type="expression" dxfId="7" priority="2">
      <formula>AND(($G2+$H2+$I2)&lt;$L2,($G2+$H2+$I2)&gt;0)</formula>
    </cfRule>
  </conditionalFormatting>
  <conditionalFormatting sqref="M2:M7">
    <cfRule type="cellIs" dxfId="6" priority="1" operator="lessThan">
      <formula>0</formula>
    </cfRule>
  </conditionalFormatting>
  <dataValidations count="4">
    <dataValidation operator="greaterThanOrEqual" allowBlank="1" showInputMessage="1" showErrorMessage="1" sqref="L1 G2:G7 M2:M7" xr:uid="{EA72E932-2296-47CA-B522-C64BA2D23033}"/>
    <dataValidation type="list" allowBlank="1" showInputMessage="1" showErrorMessage="1" sqref="B2" xr:uid="{1C2D25E8-AF73-4175-8572-767AF998525A}">
      <formula1>"Seleccionar en deplegable...,Usuarios infantiles,Usuarios juveniles,Usuarios generales"</formula1>
    </dataValidation>
    <dataValidation type="decimal" operator="greaterThanOrEqual" allowBlank="1" showInputMessage="1" showErrorMessage="1" sqref="N2:N7 H2:L7 F2:F7" xr:uid="{747FC881-DEEC-4544-880D-57DAC9C82ADD}">
      <formula1>0</formula1>
    </dataValidation>
    <dataValidation type="whole" operator="greaterThanOrEqual" allowBlank="1" showInputMessage="1" showErrorMessage="1" sqref="E2:E7" xr:uid="{C119672D-7DF0-487C-A592-8F0724FA6D47}">
      <formula1>0</formula1>
    </dataValidation>
  </dataValidations>
  <pageMargins left="0.7" right="0.7" top="0.75" bottom="0.75" header="0.3" footer="0.3"/>
  <ignoredErrors>
    <ignoredError sqref="M2:M8 O8:P8 Q2:Q8" calculatedColumn="1"/>
    <ignoredError sqref="N3:N7" unlockedFormula="1"/>
    <ignoredError sqref="N8" unlockedFormula="1" calculatedColumn="1"/>
  </ignoredErrors>
  <legacyDrawing r:id="rId1"/>
  <tableParts count="2">
    <tablePart r:id="rId2"/>
    <tablePart r:id="rId3"/>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71A67E-12BA-4AA8-8F5D-D33D60BBE94E}">
  <dimension ref="A1:Q24"/>
  <sheetViews>
    <sheetView topLeftCell="E1" zoomScaleNormal="100" workbookViewId="0">
      <selection activeCell="F2" sqref="F2:F7"/>
    </sheetView>
  </sheetViews>
  <sheetFormatPr baseColWidth="10" defaultColWidth="8.7265625" defaultRowHeight="14.5" x14ac:dyDescent="0.35"/>
  <cols>
    <col min="1" max="1" width="44.81640625" style="24" bestFit="1" customWidth="1"/>
    <col min="2" max="2" width="27.26953125" style="24" customWidth="1"/>
    <col min="3" max="3" width="5.453125" style="24" customWidth="1"/>
    <col min="4" max="4" width="10.81640625" style="24" bestFit="1" customWidth="1"/>
    <col min="5" max="6" width="15.81640625" style="24" customWidth="1"/>
    <col min="7" max="7" width="26.7265625" style="52" customWidth="1"/>
    <col min="8" max="8" width="25.54296875" style="24" customWidth="1"/>
    <col min="9" max="9" width="24.54296875" style="24" customWidth="1"/>
    <col min="10" max="10" width="13.7265625" style="24" customWidth="1"/>
    <col min="11" max="11" width="14.7265625" style="24" customWidth="1"/>
    <col min="12" max="12" width="21.453125" style="24" customWidth="1"/>
    <col min="13" max="13" width="21.54296875" style="24" customWidth="1"/>
    <col min="14" max="14" width="20.1796875" style="24" customWidth="1"/>
    <col min="15" max="15" width="45.54296875" style="24" customWidth="1"/>
    <col min="16" max="16" width="39.453125" style="24" customWidth="1"/>
    <col min="17" max="17" width="35.1796875" style="24" bestFit="1" customWidth="1"/>
    <col min="18" max="16384" width="8.7265625" style="24"/>
  </cols>
  <sheetData>
    <row r="1" spans="1:17" customFormat="1" ht="109.5" customHeight="1" x14ac:dyDescent="0.35">
      <c r="A1" s="14" t="s">
        <v>0</v>
      </c>
      <c r="B1" s="15" t="s">
        <v>10</v>
      </c>
      <c r="D1" s="18" t="s">
        <v>2</v>
      </c>
      <c r="E1" s="19" t="s">
        <v>9</v>
      </c>
      <c r="F1" s="31" t="s">
        <v>12</v>
      </c>
      <c r="G1" s="19" t="s">
        <v>13</v>
      </c>
      <c r="H1" s="19" t="s">
        <v>41</v>
      </c>
      <c r="I1" s="19" t="s">
        <v>16</v>
      </c>
      <c r="J1" s="19" t="s">
        <v>43</v>
      </c>
      <c r="K1" s="19" t="s">
        <v>14</v>
      </c>
      <c r="L1" s="19" t="s">
        <v>15</v>
      </c>
      <c r="M1" s="19" t="s">
        <v>17</v>
      </c>
      <c r="N1" s="19" t="s">
        <v>18</v>
      </c>
      <c r="O1" s="20" t="s">
        <v>20</v>
      </c>
      <c r="P1" s="21" t="s">
        <v>21</v>
      </c>
      <c r="Q1" s="19" t="s">
        <v>22</v>
      </c>
    </row>
    <row r="2" spans="1:17" x14ac:dyDescent="0.35">
      <c r="A2" s="13" t="s">
        <v>49</v>
      </c>
      <c r="B2" s="43" t="s">
        <v>42</v>
      </c>
      <c r="D2" s="16" t="s">
        <v>3</v>
      </c>
      <c r="E2" s="33"/>
      <c r="F2" s="34"/>
      <c r="G2" s="51" t="str" cm="1">
        <f t="array" ref="G2">_xlfn.IFS(
tb_denominacion_abono_titulo101214[Usuarios de abono de uso  temporal ilimitado]="Usuarios infantiles",1,
tb_denominacion_abono_titulo101214[Usuarios de abono de uso  temporal ilimitado]="Usuarios juveniles",0.5,
tb_denominacion_abono_titulo101214[Usuarios de abono de uso  temporal ilimitado]="Usuarios generales",0.2,
tb_denominacion_abono_titulo101214[Usuarios de abono de uso  temporal ilimitado]="Seleccionar en deplegable...","% auto -&gt; desplegable (B2)"
)</f>
        <v>% auto -&gt; desplegable (B2)</v>
      </c>
      <c r="H2" s="35"/>
      <c r="I2" s="35"/>
      <c r="J2" s="36"/>
      <c r="K2" s="38">
        <f>tb_abono_titulo91113[[#This Row],[Precio habitual sin descuento ]]-tb_abono_titulo91113[[#This Row],[Precio unitario con descuento]]</f>
        <v>0</v>
      </c>
      <c r="L2" s="17">
        <f>IFERROR(tb_abono_titulo91113[[#This Row],[Pérdida unitaria de ingresos]]/tb_abono_titulo91113[[#This Row],[Precio habitual sin descuento ]],0)</f>
        <v>0</v>
      </c>
      <c r="M2" s="37">
        <f>IFERROR(IF((tb_abono_titulo91113[[#This Row],[Porcentaje de descuento básico que se financia por parte del Ministerio de Transportes y Movilidad Sostenible]]+tb_abono_titulo91113[[#This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]])&gt;tb_abono_titulo91113[[#This Row],[Porcentaje que supone la pérdida unitaria de ingresos
con respecto al precio habitual sin descuento]],tb_abono_titulo91113[[#This Row],[Porcentaje que supone la pérdida unitaria de ingresos
con respecto al precio habitual sin descuento]]-tb_abono_titulo91113[[#This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]],tb_abono_titulo91113[[#This Row],[Porcentaje de descuento básico que se financia por parte del Ministerio de Transportes y Movilidad Sostenible]]),0)</f>
        <v>0</v>
      </c>
      <c r="N2" s="38">
        <f>tb_abono_titulo91113[[#This Row],[Nº de billetes expedidos]]*tb_abono_titulo91113[[#This Row],[Pérdida unitaria de ingresos]]</f>
        <v>0</v>
      </c>
      <c r="O2" s="38">
        <f>IFERROR(tb_abono_titulo91113[[#This Row],[Pérdida de ingresos global, a partir del número total de títulos y de la pérdida unitaria de ingresos ]]*tb_abono_titulo91113[[#This Row],[Porcentaje de descuento corregido que se financia por parte del Ministerio de Transportes y Movilidad Sostenible
*Ver nota de la celda ]]/(tb_abono_titulo91113[[#This Row],[Porcentaje de descuento corregido que se financia por parte del Ministerio de Transportes y Movilidad Sostenible
*Ver nota de la celda ]]+tb_abono_titulo91113[[#This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]]),0)</f>
        <v>0</v>
      </c>
      <c r="P2" s="41">
        <f>IFERROR(tb_abono_titulo91113[[#This Row],[Pérdida de ingresos global, a partir del número total de títulos y de la pérdida unitaria de ingresos ]]*tb_abono_titulo91113[[#This Row],[Porcentaje de descuento que se financia por parte de la entidad beneficiaria
*Ver nota de la celda ]]/(tb_abono_titulo91113[[#This Row],[Porcentaje de descuento corregido que se financia por parte del Ministerio de Transportes y Movilidad Sostenible
*Ver nota de la celda ]]+tb_abono_titulo91113[[#This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]]),0)</f>
        <v>0</v>
      </c>
      <c r="Q2" s="38">
        <f>IFERROR(tb_abono_titulo91113[[#This Row],[Pérdida de ingresos global, a partir del número total de títulos y de la pérdida unitaria de ingresos ]]*tb_abono_titulo91113[[#This Row],[Porcentaje de descuento que se financia mediante subvención adicional obtenida por concesión de otras convocatorias o administraciones, en su caso.
*Ver nota de la celda ]]/(tb_abono_titulo91113[[#This Row],[Porcentaje de descuento corregido que se financia por parte del Ministerio de Transportes y Movilidad Sostenible
*Ver nota de la celda ]]+tb_abono_titulo91113[[#This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]]),0)</f>
        <v>0</v>
      </c>
    </row>
    <row r="3" spans="1:17" x14ac:dyDescent="0.35">
      <c r="D3" s="25" t="s">
        <v>4</v>
      </c>
      <c r="E3" s="33"/>
      <c r="F3" s="34"/>
      <c r="G3" s="51" t="str" cm="1">
        <f t="array" ref="G3">_xlfn.IFS(
tb_denominacion_abono_titulo101214[Usuarios de abono de uso  temporal ilimitado]="Usuarios infantiles",1,
tb_denominacion_abono_titulo101214[Usuarios de abono de uso  temporal ilimitado]="Usuarios juveniles",0.5,
tb_denominacion_abono_titulo101214[Usuarios de abono de uso  temporal ilimitado]="Usuarios generales",0.2,
tb_denominacion_abono_titulo101214[Usuarios de abono de uso  temporal ilimitado]="Seleccionar en deplegable...","% auto -&gt; desplegable (B2)"
)</f>
        <v>% auto -&gt; desplegable (B2)</v>
      </c>
      <c r="H3" s="35"/>
      <c r="I3" s="35"/>
      <c r="J3" s="36"/>
      <c r="K3" s="39">
        <f>tb_abono_titulo91113[[#This Row],[Precio habitual sin descuento ]]-tb_abono_titulo91113[[#This Row],[Precio unitario con descuento]]</f>
        <v>0</v>
      </c>
      <c r="L3" s="17">
        <f>IFERROR(tb_abono_titulo91113[[#This Row],[Pérdida unitaria de ingresos]]/tb_abono_titulo91113[[#This Row],[Precio habitual sin descuento ]],0)</f>
        <v>0</v>
      </c>
      <c r="M3" s="37">
        <f>IFERROR(IF((tb_abono_titulo91113[[#This Row],[Porcentaje de descuento básico que se financia por parte del Ministerio de Transportes y Movilidad Sostenible]]+tb_abono_titulo91113[[#This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]])&gt;tb_abono_titulo91113[[#This Row],[Porcentaje que supone la pérdida unitaria de ingresos
con respecto al precio habitual sin descuento]],tb_abono_titulo91113[[#This Row],[Porcentaje que supone la pérdida unitaria de ingresos
con respecto al precio habitual sin descuento]]-tb_abono_titulo91113[[#This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]],tb_abono_titulo91113[[#This Row],[Porcentaje de descuento básico que se financia por parte del Ministerio de Transportes y Movilidad Sostenible]]),0)</f>
        <v>0</v>
      </c>
      <c r="N3" s="38">
        <f>tb_abono_titulo91113[[#This Row],[Nº de billetes expedidos]]*tb_abono_titulo91113[[#This Row],[Pérdida unitaria de ingresos]]</f>
        <v>0</v>
      </c>
      <c r="O3" s="38">
        <f>IFERROR(tb_abono_titulo91113[[#This Row],[Pérdida de ingresos global, a partir del número total de títulos y de la pérdida unitaria de ingresos ]]*tb_abono_titulo91113[[#This Row],[Porcentaje de descuento corregido que se financia por parte del Ministerio de Transportes y Movilidad Sostenible
*Ver nota de la celda ]]/(tb_abono_titulo91113[[#This Row],[Porcentaje de descuento corregido que se financia por parte del Ministerio de Transportes y Movilidad Sostenible
*Ver nota de la celda ]]+tb_abono_titulo91113[[#This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]]),0)</f>
        <v>0</v>
      </c>
      <c r="P3" s="41">
        <f>IFERROR(tb_abono_titulo91113[[#This Row],[Pérdida de ingresos global, a partir del número total de títulos y de la pérdida unitaria de ingresos ]]*tb_abono_titulo91113[[#This Row],[Porcentaje de descuento que se financia por parte de la entidad beneficiaria
*Ver nota de la celda ]]/(tb_abono_titulo91113[[#This Row],[Porcentaje de descuento corregido que se financia por parte del Ministerio de Transportes y Movilidad Sostenible
*Ver nota de la celda ]]+tb_abono_titulo91113[[#This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]]),0)</f>
        <v>0</v>
      </c>
      <c r="Q3" s="38">
        <f>IFERROR(tb_abono_titulo91113[[#This Row],[Pérdida de ingresos global, a partir del número total de títulos y de la pérdida unitaria de ingresos ]]*tb_abono_titulo91113[[#This Row],[Porcentaje de descuento que se financia mediante subvención adicional obtenida por concesión de otras convocatorias o administraciones, en su caso.
*Ver nota de la celda ]]/(tb_abono_titulo91113[[#This Row],[Porcentaje de descuento corregido que se financia por parte del Ministerio de Transportes y Movilidad Sostenible
*Ver nota de la celda ]]+tb_abono_titulo91113[[#This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]]),0)</f>
        <v>0</v>
      </c>
    </row>
    <row r="4" spans="1:17" x14ac:dyDescent="0.35">
      <c r="D4" s="25" t="s">
        <v>5</v>
      </c>
      <c r="E4" s="33"/>
      <c r="F4" s="34"/>
      <c r="G4" s="51" t="str" cm="1">
        <f t="array" ref="G4">_xlfn.IFS(
tb_denominacion_abono_titulo101214[Usuarios de abono de uso  temporal ilimitado]="Usuarios infantiles",1,
tb_denominacion_abono_titulo101214[Usuarios de abono de uso  temporal ilimitado]="Usuarios juveniles",0.5,
tb_denominacion_abono_titulo101214[Usuarios de abono de uso  temporal ilimitado]="Usuarios generales",0.2,
tb_denominacion_abono_titulo101214[Usuarios de abono de uso  temporal ilimitado]="Seleccionar en deplegable...","% auto -&gt; desplegable (B2)"
)</f>
        <v>% auto -&gt; desplegable (B2)</v>
      </c>
      <c r="H4" s="35"/>
      <c r="I4" s="35"/>
      <c r="J4" s="36"/>
      <c r="K4" s="39">
        <f>tb_abono_titulo91113[[#This Row],[Precio habitual sin descuento ]]-tb_abono_titulo91113[[#This Row],[Precio unitario con descuento]]</f>
        <v>0</v>
      </c>
      <c r="L4" s="17">
        <f>IFERROR(tb_abono_titulo91113[[#This Row],[Pérdida unitaria de ingresos]]/tb_abono_titulo91113[[#This Row],[Precio habitual sin descuento ]],0)</f>
        <v>0</v>
      </c>
      <c r="M4" s="37">
        <f>IFERROR(IF((tb_abono_titulo91113[[#This Row],[Porcentaje de descuento básico que se financia por parte del Ministerio de Transportes y Movilidad Sostenible]]+tb_abono_titulo91113[[#This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]])&gt;tb_abono_titulo91113[[#This Row],[Porcentaje que supone la pérdida unitaria de ingresos
con respecto al precio habitual sin descuento]],tb_abono_titulo91113[[#This Row],[Porcentaje que supone la pérdida unitaria de ingresos
con respecto al precio habitual sin descuento]]-tb_abono_titulo91113[[#This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]],tb_abono_titulo91113[[#This Row],[Porcentaje de descuento básico que se financia por parte del Ministerio de Transportes y Movilidad Sostenible]]),0)</f>
        <v>0</v>
      </c>
      <c r="N4" s="38">
        <f>tb_abono_titulo91113[[#This Row],[Nº de billetes expedidos]]*tb_abono_titulo91113[[#This Row],[Pérdida unitaria de ingresos]]</f>
        <v>0</v>
      </c>
      <c r="O4" s="38">
        <f>IFERROR(tb_abono_titulo91113[[#This Row],[Pérdida de ingresos global, a partir del número total de títulos y de la pérdida unitaria de ingresos ]]*tb_abono_titulo91113[[#This Row],[Porcentaje de descuento corregido que se financia por parte del Ministerio de Transportes y Movilidad Sostenible
*Ver nota de la celda ]]/(tb_abono_titulo91113[[#This Row],[Porcentaje de descuento corregido que se financia por parte del Ministerio de Transportes y Movilidad Sostenible
*Ver nota de la celda ]]+tb_abono_titulo91113[[#This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]]),0)</f>
        <v>0</v>
      </c>
      <c r="P4" s="41">
        <f>IFERROR(tb_abono_titulo91113[[#This Row],[Pérdida de ingresos global, a partir del número total de títulos y de la pérdida unitaria de ingresos ]]*tb_abono_titulo91113[[#This Row],[Porcentaje de descuento que se financia por parte de la entidad beneficiaria
*Ver nota de la celda ]]/(tb_abono_titulo91113[[#This Row],[Porcentaje de descuento corregido que se financia por parte del Ministerio de Transportes y Movilidad Sostenible
*Ver nota de la celda ]]+tb_abono_titulo91113[[#This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]]),0)</f>
        <v>0</v>
      </c>
      <c r="Q4" s="38">
        <f>IFERROR(tb_abono_titulo91113[[#This Row],[Pérdida de ingresos global, a partir del número total de títulos y de la pérdida unitaria de ingresos ]]*tb_abono_titulo91113[[#This Row],[Porcentaje de descuento que se financia mediante subvención adicional obtenida por concesión de otras convocatorias o administraciones, en su caso.
*Ver nota de la celda ]]/(tb_abono_titulo91113[[#This Row],[Porcentaje de descuento corregido que se financia por parte del Ministerio de Transportes y Movilidad Sostenible
*Ver nota de la celda ]]+tb_abono_titulo91113[[#This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]]),0)</f>
        <v>0</v>
      </c>
    </row>
    <row r="5" spans="1:17" x14ac:dyDescent="0.35">
      <c r="D5" s="25" t="s">
        <v>6</v>
      </c>
      <c r="E5" s="33"/>
      <c r="F5" s="34"/>
      <c r="G5" s="51" t="str" cm="1">
        <f t="array" ref="G5">_xlfn.IFS(
tb_denominacion_abono_titulo101214[Usuarios de abono de uso  temporal ilimitado]="Usuarios infantiles",1,
tb_denominacion_abono_titulo101214[Usuarios de abono de uso  temporal ilimitado]="Usuarios juveniles",0.5,
tb_denominacion_abono_titulo101214[Usuarios de abono de uso  temporal ilimitado]="Usuarios generales",0.2,
tb_denominacion_abono_titulo101214[Usuarios de abono de uso  temporal ilimitado]="Seleccionar en deplegable...","% auto -&gt; desplegable (B2)"
)</f>
        <v>% auto -&gt; desplegable (B2)</v>
      </c>
      <c r="H5" s="35"/>
      <c r="I5" s="35"/>
      <c r="J5" s="36"/>
      <c r="K5" s="39">
        <f>tb_abono_titulo91113[[#This Row],[Precio habitual sin descuento ]]-tb_abono_titulo91113[[#This Row],[Precio unitario con descuento]]</f>
        <v>0</v>
      </c>
      <c r="L5" s="17">
        <f>IFERROR(tb_abono_titulo91113[[#This Row],[Pérdida unitaria de ingresos]]/tb_abono_titulo91113[[#This Row],[Precio habitual sin descuento ]],0)</f>
        <v>0</v>
      </c>
      <c r="M5" s="37">
        <f>IFERROR(IF((tb_abono_titulo91113[[#This Row],[Porcentaje de descuento básico que se financia por parte del Ministerio de Transportes y Movilidad Sostenible]]+tb_abono_titulo91113[[#This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]])&gt;tb_abono_titulo91113[[#This Row],[Porcentaje que supone la pérdida unitaria de ingresos
con respecto al precio habitual sin descuento]],tb_abono_titulo91113[[#This Row],[Porcentaje que supone la pérdida unitaria de ingresos
con respecto al precio habitual sin descuento]]-tb_abono_titulo91113[[#This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]],tb_abono_titulo91113[[#This Row],[Porcentaje de descuento básico que se financia por parte del Ministerio de Transportes y Movilidad Sostenible]]),0)</f>
        <v>0</v>
      </c>
      <c r="N5" s="38">
        <f>tb_abono_titulo91113[[#This Row],[Nº de billetes expedidos]]*tb_abono_titulo91113[[#This Row],[Pérdida unitaria de ingresos]]</f>
        <v>0</v>
      </c>
      <c r="O5" s="38">
        <f>IFERROR(tb_abono_titulo91113[[#This Row],[Pérdida de ingresos global, a partir del número total de títulos y de la pérdida unitaria de ingresos ]]*tb_abono_titulo91113[[#This Row],[Porcentaje de descuento corregido que se financia por parte del Ministerio de Transportes y Movilidad Sostenible
*Ver nota de la celda ]]/(tb_abono_titulo91113[[#This Row],[Porcentaje de descuento corregido que se financia por parte del Ministerio de Transportes y Movilidad Sostenible
*Ver nota de la celda ]]+tb_abono_titulo91113[[#This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]]),0)</f>
        <v>0</v>
      </c>
      <c r="P5" s="41">
        <f>IFERROR(tb_abono_titulo91113[[#This Row],[Pérdida de ingresos global, a partir del número total de títulos y de la pérdida unitaria de ingresos ]]*tb_abono_titulo91113[[#This Row],[Porcentaje de descuento que se financia por parte de la entidad beneficiaria
*Ver nota de la celda ]]/(tb_abono_titulo91113[[#This Row],[Porcentaje de descuento corregido que se financia por parte del Ministerio de Transportes y Movilidad Sostenible
*Ver nota de la celda ]]+tb_abono_titulo91113[[#This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]]),0)</f>
        <v>0</v>
      </c>
      <c r="Q5" s="38">
        <f>IFERROR(tb_abono_titulo91113[[#This Row],[Pérdida de ingresos global, a partir del número total de títulos y de la pérdida unitaria de ingresos ]]*tb_abono_titulo91113[[#This Row],[Porcentaje de descuento que se financia mediante subvención adicional obtenida por concesión de otras convocatorias o administraciones, en su caso.
*Ver nota de la celda ]]/(tb_abono_titulo91113[[#This Row],[Porcentaje de descuento corregido que se financia por parte del Ministerio de Transportes y Movilidad Sostenible
*Ver nota de la celda ]]+tb_abono_titulo91113[[#This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]]),0)</f>
        <v>0</v>
      </c>
    </row>
    <row r="6" spans="1:17" x14ac:dyDescent="0.35">
      <c r="D6" s="25" t="s">
        <v>7</v>
      </c>
      <c r="E6" s="33"/>
      <c r="F6" s="34"/>
      <c r="G6" s="51" t="str" cm="1">
        <f t="array" ref="G6">_xlfn.IFS(
tb_denominacion_abono_titulo101214[Usuarios de abono de uso  temporal ilimitado]="Usuarios infantiles",1,
tb_denominacion_abono_titulo101214[Usuarios de abono de uso  temporal ilimitado]="Usuarios juveniles",0.5,
tb_denominacion_abono_titulo101214[Usuarios de abono de uso  temporal ilimitado]="Usuarios generales",0.2,
tb_denominacion_abono_titulo101214[Usuarios de abono de uso  temporal ilimitado]="Seleccionar en deplegable...","% auto -&gt; desplegable (B2)"
)</f>
        <v>% auto -&gt; desplegable (B2)</v>
      </c>
      <c r="H6" s="35"/>
      <c r="I6" s="35"/>
      <c r="J6" s="36"/>
      <c r="K6" s="39">
        <f>tb_abono_titulo91113[[#This Row],[Precio habitual sin descuento ]]-tb_abono_titulo91113[[#This Row],[Precio unitario con descuento]]</f>
        <v>0</v>
      </c>
      <c r="L6" s="17">
        <f>IFERROR(tb_abono_titulo91113[[#This Row],[Pérdida unitaria de ingresos]]/tb_abono_titulo91113[[#This Row],[Precio habitual sin descuento ]],0)</f>
        <v>0</v>
      </c>
      <c r="M6" s="37">
        <f>IFERROR(IF((tb_abono_titulo91113[[#This Row],[Porcentaje de descuento básico que se financia por parte del Ministerio de Transportes y Movilidad Sostenible]]+tb_abono_titulo91113[[#This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]])&gt;tb_abono_titulo91113[[#This Row],[Porcentaje que supone la pérdida unitaria de ingresos
con respecto al precio habitual sin descuento]],tb_abono_titulo91113[[#This Row],[Porcentaje que supone la pérdida unitaria de ingresos
con respecto al precio habitual sin descuento]]-tb_abono_titulo91113[[#This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]],tb_abono_titulo91113[[#This Row],[Porcentaje de descuento básico que se financia por parte del Ministerio de Transportes y Movilidad Sostenible]]),0)</f>
        <v>0</v>
      </c>
      <c r="N6" s="38">
        <f>tb_abono_titulo91113[[#This Row],[Nº de billetes expedidos]]*tb_abono_titulo91113[[#This Row],[Pérdida unitaria de ingresos]]</f>
        <v>0</v>
      </c>
      <c r="O6" s="38">
        <f>IFERROR(tb_abono_titulo91113[[#This Row],[Pérdida de ingresos global, a partir del número total de títulos y de la pérdida unitaria de ingresos ]]*tb_abono_titulo91113[[#This Row],[Porcentaje de descuento corregido que se financia por parte del Ministerio de Transportes y Movilidad Sostenible
*Ver nota de la celda ]]/(tb_abono_titulo91113[[#This Row],[Porcentaje de descuento corregido que se financia por parte del Ministerio de Transportes y Movilidad Sostenible
*Ver nota de la celda ]]+tb_abono_titulo91113[[#This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]]),0)</f>
        <v>0</v>
      </c>
      <c r="P6" s="41">
        <f>IFERROR(tb_abono_titulo91113[[#This Row],[Pérdida de ingresos global, a partir del número total de títulos y de la pérdida unitaria de ingresos ]]*tb_abono_titulo91113[[#This Row],[Porcentaje de descuento que se financia por parte de la entidad beneficiaria
*Ver nota de la celda ]]/(tb_abono_titulo91113[[#This Row],[Porcentaje de descuento corregido que se financia por parte del Ministerio de Transportes y Movilidad Sostenible
*Ver nota de la celda ]]+tb_abono_titulo91113[[#This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]]),0)</f>
        <v>0</v>
      </c>
      <c r="Q6" s="38">
        <f>IFERROR(tb_abono_titulo91113[[#This Row],[Pérdida de ingresos global, a partir del número total de títulos y de la pérdida unitaria de ingresos ]]*tb_abono_titulo91113[[#This Row],[Porcentaje de descuento que se financia mediante subvención adicional obtenida por concesión de otras convocatorias o administraciones, en su caso.
*Ver nota de la celda ]]/(tb_abono_titulo91113[[#This Row],[Porcentaje de descuento corregido que se financia por parte del Ministerio de Transportes y Movilidad Sostenible
*Ver nota de la celda ]]+tb_abono_titulo91113[[#This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]]),0)</f>
        <v>0</v>
      </c>
    </row>
    <row r="7" spans="1:17" x14ac:dyDescent="0.35">
      <c r="D7" s="25" t="s">
        <v>8</v>
      </c>
      <c r="E7" s="33"/>
      <c r="F7" s="34"/>
      <c r="G7" s="51" t="str" cm="1">
        <f t="array" ref="G7">_xlfn.IFS(
tb_denominacion_abono_titulo101214[Usuarios de abono de uso  temporal ilimitado]="Usuarios infantiles",1,
tb_denominacion_abono_titulo101214[Usuarios de abono de uso  temporal ilimitado]="Usuarios juveniles",0.5,
tb_denominacion_abono_titulo101214[Usuarios de abono de uso  temporal ilimitado]="Usuarios generales",0.2,
tb_denominacion_abono_titulo101214[Usuarios de abono de uso  temporal ilimitado]="Seleccionar en deplegable...","% auto -&gt; desplegable (B2)"
)</f>
        <v>% auto -&gt; desplegable (B2)</v>
      </c>
      <c r="H7" s="35"/>
      <c r="I7" s="35"/>
      <c r="J7" s="36"/>
      <c r="K7" s="39">
        <f>tb_abono_titulo91113[[#This Row],[Precio habitual sin descuento ]]-tb_abono_titulo91113[[#This Row],[Precio unitario con descuento]]</f>
        <v>0</v>
      </c>
      <c r="L7" s="17">
        <f>IFERROR(tb_abono_titulo91113[[#This Row],[Pérdida unitaria de ingresos]]/tb_abono_titulo91113[[#This Row],[Precio habitual sin descuento ]],0)</f>
        <v>0</v>
      </c>
      <c r="M7" s="37">
        <f>IFERROR(IF((tb_abono_titulo91113[[#This Row],[Porcentaje de descuento básico que se financia por parte del Ministerio de Transportes y Movilidad Sostenible]]+tb_abono_titulo91113[[#This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]])&gt;tb_abono_titulo91113[[#This Row],[Porcentaje que supone la pérdida unitaria de ingresos
con respecto al precio habitual sin descuento]],tb_abono_titulo91113[[#This Row],[Porcentaje que supone la pérdida unitaria de ingresos
con respecto al precio habitual sin descuento]]-tb_abono_titulo91113[[#This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]],tb_abono_titulo91113[[#This Row],[Porcentaje de descuento básico que se financia por parte del Ministerio de Transportes y Movilidad Sostenible]]),0)</f>
        <v>0</v>
      </c>
      <c r="N7" s="38">
        <f>tb_abono_titulo91113[[#This Row],[Nº de billetes expedidos]]*tb_abono_titulo91113[[#This Row],[Pérdida unitaria de ingresos]]</f>
        <v>0</v>
      </c>
      <c r="O7" s="38">
        <f>IFERROR(tb_abono_titulo91113[[#This Row],[Pérdida de ingresos global, a partir del número total de títulos y de la pérdida unitaria de ingresos ]]*tb_abono_titulo91113[[#This Row],[Porcentaje de descuento corregido que se financia por parte del Ministerio de Transportes y Movilidad Sostenible
*Ver nota de la celda ]]/(tb_abono_titulo91113[[#This Row],[Porcentaje de descuento corregido que se financia por parte del Ministerio de Transportes y Movilidad Sostenible
*Ver nota de la celda ]]+tb_abono_titulo91113[[#This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]]),0)</f>
        <v>0</v>
      </c>
      <c r="P7" s="41">
        <f>IFERROR(tb_abono_titulo91113[[#This Row],[Pérdida de ingresos global, a partir del número total de títulos y de la pérdida unitaria de ingresos ]]*tb_abono_titulo91113[[#This Row],[Porcentaje de descuento que se financia por parte de la entidad beneficiaria
*Ver nota de la celda ]]/(tb_abono_titulo91113[[#This Row],[Porcentaje de descuento corregido que se financia por parte del Ministerio de Transportes y Movilidad Sostenible
*Ver nota de la celda ]]+tb_abono_titulo91113[[#This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]]),0)</f>
        <v>0</v>
      </c>
      <c r="Q7" s="38">
        <f>IFERROR(tb_abono_titulo91113[[#This Row],[Pérdida de ingresos global, a partir del número total de títulos y de la pérdida unitaria de ingresos ]]*tb_abono_titulo91113[[#This Row],[Porcentaje de descuento que se financia mediante subvención adicional obtenida por concesión de otras convocatorias o administraciones, en su caso.
*Ver nota de la celda ]]/(tb_abono_titulo91113[[#This Row],[Porcentaje de descuento corregido que se financia por parte del Ministerio de Transportes y Movilidad Sostenible
*Ver nota de la celda ]]+tb_abono_titulo91113[[#This Row],[Porcentaje de descuento que se financia por parte de la entidad beneficiaria
*Ver nota de la celda ]]+tb_abono_titulo91113[[#This Row],[Porcentaje de descuento que se financia mediante subvención adicional obtenida por concesión de otras convocatorias o administraciones, en su caso.
*Ver nota de la celda ]]),0)</f>
        <v>0</v>
      </c>
    </row>
    <row r="8" spans="1:17" s="45" customFormat="1" x14ac:dyDescent="0.35">
      <c r="D8" s="46" t="s">
        <v>28</v>
      </c>
      <c r="E8" s="47">
        <f>SUM(E2:E7)</f>
        <v>0</v>
      </c>
      <c r="F8" s="48" t="s">
        <v>19</v>
      </c>
      <c r="G8" s="48" t="s">
        <v>19</v>
      </c>
      <c r="H8" s="48" t="s">
        <v>19</v>
      </c>
      <c r="I8" s="48" t="s">
        <v>19</v>
      </c>
      <c r="J8" s="48" t="s">
        <v>19</v>
      </c>
      <c r="K8" s="48" t="s">
        <v>19</v>
      </c>
      <c r="L8" s="48" t="s">
        <v>19</v>
      </c>
      <c r="M8" s="48" t="s">
        <v>19</v>
      </c>
      <c r="N8" s="49">
        <f>SUM(N2:N7)</f>
        <v>0</v>
      </c>
      <c r="O8" s="65">
        <f>SUM(O2:O7)</f>
        <v>0</v>
      </c>
      <c r="P8" s="49">
        <f t="shared" ref="P8:Q8" si="0">SUM(P2:P7)</f>
        <v>0</v>
      </c>
      <c r="Q8" s="49">
        <f t="shared" si="0"/>
        <v>0</v>
      </c>
    </row>
    <row r="10" spans="1:17" x14ac:dyDescent="0.35">
      <c r="I10" s="26"/>
      <c r="M10" s="27"/>
    </row>
    <row r="11" spans="1:17" x14ac:dyDescent="0.35">
      <c r="H11" s="28"/>
    </row>
    <row r="12" spans="1:17" x14ac:dyDescent="0.35">
      <c r="F12"/>
      <c r="G12" s="50"/>
      <c r="H12"/>
      <c r="I12"/>
    </row>
    <row r="13" spans="1:17" x14ac:dyDescent="0.35">
      <c r="F13"/>
      <c r="G13" s="50"/>
      <c r="H13"/>
      <c r="I13"/>
    </row>
    <row r="14" spans="1:17" x14ac:dyDescent="0.35">
      <c r="F14"/>
      <c r="G14" s="50"/>
      <c r="H14"/>
      <c r="I14"/>
    </row>
    <row r="15" spans="1:17" x14ac:dyDescent="0.35">
      <c r="F15"/>
      <c r="G15" s="50"/>
      <c r="H15"/>
      <c r="I15"/>
    </row>
    <row r="16" spans="1:17" x14ac:dyDescent="0.35">
      <c r="F16"/>
      <c r="G16" s="50"/>
      <c r="H16"/>
      <c r="I16"/>
    </row>
    <row r="17" spans="6:17" x14ac:dyDescent="0.35">
      <c r="F17"/>
      <c r="G17" s="50"/>
      <c r="H17"/>
      <c r="I17"/>
    </row>
    <row r="18" spans="6:17" x14ac:dyDescent="0.35">
      <c r="F18"/>
      <c r="G18" s="50"/>
      <c r="H18" s="50"/>
      <c r="I18"/>
      <c r="Q18" s="45"/>
    </row>
    <row r="19" spans="6:17" x14ac:dyDescent="0.35">
      <c r="F19"/>
      <c r="G19" s="50"/>
      <c r="H19"/>
      <c r="I19"/>
    </row>
    <row r="20" spans="6:17" x14ac:dyDescent="0.35">
      <c r="F20"/>
      <c r="G20" s="50"/>
      <c r="H20"/>
      <c r="I20"/>
    </row>
    <row r="21" spans="6:17" x14ac:dyDescent="0.35">
      <c r="F21"/>
      <c r="G21" s="50"/>
      <c r="H21"/>
      <c r="I21"/>
    </row>
    <row r="22" spans="6:17" x14ac:dyDescent="0.35">
      <c r="F22"/>
      <c r="G22" s="50"/>
      <c r="H22"/>
      <c r="I22"/>
    </row>
    <row r="23" spans="6:17" x14ac:dyDescent="0.35">
      <c r="F23"/>
      <c r="G23" s="50"/>
      <c r="H23"/>
      <c r="I23"/>
    </row>
    <row r="24" spans="6:17" x14ac:dyDescent="0.35">
      <c r="F24"/>
      <c r="G24" s="50"/>
      <c r="H24"/>
      <c r="I24"/>
    </row>
  </sheetData>
  <sheetProtection selectLockedCells="1"/>
  <conditionalFormatting sqref="H2:H7">
    <cfRule type="expression" dxfId="5" priority="2">
      <formula>AND(($G2+$H2+$I2)&lt;$L2,($G2+$H2+$I2)&gt;0)</formula>
    </cfRule>
  </conditionalFormatting>
  <conditionalFormatting sqref="M2:M7">
    <cfRule type="cellIs" dxfId="4" priority="1" operator="lessThan">
      <formula>0</formula>
    </cfRule>
  </conditionalFormatting>
  <dataValidations count="4">
    <dataValidation operator="greaterThanOrEqual" allowBlank="1" showInputMessage="1" showErrorMessage="1" sqref="L1 G2:G7 M2:M7" xr:uid="{8CDEC210-D3C3-4834-A85D-11BBAABA48F4}"/>
    <dataValidation type="whole" operator="greaterThanOrEqual" allowBlank="1" showInputMessage="1" showErrorMessage="1" sqref="E2:E7" xr:uid="{87638AE6-A8A3-474D-B199-18EC99F4149A}">
      <formula1>0</formula1>
    </dataValidation>
    <dataValidation type="decimal" operator="greaterThanOrEqual" allowBlank="1" showInputMessage="1" showErrorMessage="1" sqref="N2:N7 H2:L7 F2:F7" xr:uid="{5FDDE29B-BF4F-4C0B-B6B0-A92F6AF36B23}">
      <formula1>0</formula1>
    </dataValidation>
    <dataValidation type="list" allowBlank="1" showInputMessage="1" showErrorMessage="1" sqref="B2" xr:uid="{30BFD54D-192B-4BAA-AFD3-82EA42CDCB94}">
      <formula1>"Seleccionar en deplegable...,Usuarios infantiles,Usuarios juveniles,Usuarios generales"</formula1>
    </dataValidation>
  </dataValidations>
  <pageMargins left="0.7" right="0.7" top="0.75" bottom="0.75" header="0.3" footer="0.3"/>
  <ignoredErrors>
    <ignoredError sqref="K3:K7" unlockedFormula="1"/>
    <ignoredError sqref="M2:M8 N8:P8 Q2:Q8" calculatedColumn="1"/>
  </ignoredErrors>
  <legacyDrawing r:id="rId1"/>
  <tableParts count="2">
    <tablePart r:id="rId2"/>
    <tablePart r:id="rId3"/>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D7587-1D29-46AF-93D9-0E0AF3F767CA}">
  <dimension ref="A1:Q24"/>
  <sheetViews>
    <sheetView topLeftCell="E1" zoomScaleNormal="100" workbookViewId="0">
      <selection activeCell="F2" sqref="F2:F7"/>
    </sheetView>
  </sheetViews>
  <sheetFormatPr baseColWidth="10" defaultColWidth="8.7265625" defaultRowHeight="14.5" x14ac:dyDescent="0.35"/>
  <cols>
    <col min="1" max="1" width="44.81640625" style="24" bestFit="1" customWidth="1"/>
    <col min="2" max="2" width="27.26953125" style="24" customWidth="1"/>
    <col min="3" max="3" width="5.453125" style="24" customWidth="1"/>
    <col min="4" max="4" width="10.81640625" style="24" bestFit="1" customWidth="1"/>
    <col min="5" max="6" width="15.81640625" style="24" customWidth="1"/>
    <col min="7" max="7" width="26.7265625" style="52" customWidth="1"/>
    <col min="8" max="8" width="25.54296875" style="24" customWidth="1"/>
    <col min="9" max="9" width="24.54296875" style="24" customWidth="1"/>
    <col min="10" max="10" width="13.7265625" style="24" customWidth="1"/>
    <col min="11" max="11" width="14.7265625" style="24" customWidth="1"/>
    <col min="12" max="12" width="21.453125" style="24" customWidth="1"/>
    <col min="13" max="13" width="21.54296875" style="24" customWidth="1"/>
    <col min="14" max="14" width="20.1796875" style="24" customWidth="1"/>
    <col min="15" max="15" width="45.54296875" style="24" customWidth="1"/>
    <col min="16" max="16" width="39.453125" style="24" customWidth="1"/>
    <col min="17" max="17" width="35.1796875" style="24" bestFit="1" customWidth="1"/>
    <col min="18" max="16384" width="8.7265625" style="24"/>
  </cols>
  <sheetData>
    <row r="1" spans="1:17" customFormat="1" ht="109.5" customHeight="1" x14ac:dyDescent="0.35">
      <c r="A1" s="14" t="s">
        <v>0</v>
      </c>
      <c r="B1" s="15" t="s">
        <v>10</v>
      </c>
      <c r="D1" s="18" t="s">
        <v>2</v>
      </c>
      <c r="E1" s="19" t="s">
        <v>9</v>
      </c>
      <c r="F1" s="31" t="s">
        <v>12</v>
      </c>
      <c r="G1" s="19" t="s">
        <v>13</v>
      </c>
      <c r="H1" s="19" t="s">
        <v>41</v>
      </c>
      <c r="I1" s="19" t="s">
        <v>16</v>
      </c>
      <c r="J1" s="19" t="s">
        <v>43</v>
      </c>
      <c r="K1" s="19" t="s">
        <v>14</v>
      </c>
      <c r="L1" s="19" t="s">
        <v>15</v>
      </c>
      <c r="M1" s="19" t="s">
        <v>17</v>
      </c>
      <c r="N1" s="19" t="s">
        <v>18</v>
      </c>
      <c r="O1" s="20" t="s">
        <v>20</v>
      </c>
      <c r="P1" s="21" t="s">
        <v>21</v>
      </c>
      <c r="Q1" s="19" t="s">
        <v>22</v>
      </c>
    </row>
    <row r="2" spans="1:17" x14ac:dyDescent="0.35">
      <c r="A2" s="13" t="s">
        <v>50</v>
      </c>
      <c r="B2" s="43" t="s">
        <v>42</v>
      </c>
      <c r="D2" s="16" t="s">
        <v>3</v>
      </c>
      <c r="E2" s="33"/>
      <c r="F2" s="34"/>
      <c r="G2" s="51" t="str" cm="1">
        <f t="array" ref="G2">_xlfn.IFS(
tb_denominacion_abono_titulo10121416[Usuarios de abono de uso  temporal ilimitado]="Usuarios infantiles",1,
tb_denominacion_abono_titulo10121416[Usuarios de abono de uso  temporal ilimitado]="Usuarios juveniles",0.5,
tb_denominacion_abono_titulo10121416[Usuarios de abono de uso  temporal ilimitado]="Usuarios generales",0.2,
tb_denominacion_abono_titulo10121416[Usuarios de abono de uso  temporal ilimitado]="Seleccionar en deplegable...","% auto -&gt; desplegable (B2)"
)</f>
        <v>% auto -&gt; desplegable (B2)</v>
      </c>
      <c r="H2" s="35"/>
      <c r="I2" s="35"/>
      <c r="J2" s="36"/>
      <c r="K2" s="38">
        <f>tb_abono_titulo9111315[[#This Row],[Precio habitual sin descuento ]]-tb_abono_titulo9111315[[#This Row],[Precio unitario con descuento]]</f>
        <v>0</v>
      </c>
      <c r="L2" s="17">
        <f>IFERROR(tb_abono_titulo9111315[[#This Row],[Pérdida unitaria de ingresos]]/tb_abono_titulo9111315[[#This Row],[Precio habitual sin descuento ]],0)</f>
        <v>0</v>
      </c>
      <c r="M2" s="37">
        <f>IFERROR(IF((tb_abono_titulo9111315[[#This Row],[Porcentaje de descuento básico que se financia por parte del Ministerio de Transportes y Movilidad Sostenible]]+tb_abono_titulo9111315[[#This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]])&gt;tb_abono_titulo9111315[[#This Row],[Porcentaje que supone la pérdida unitaria de ingresos
con respecto al precio habitual sin descuento]],tb_abono_titulo9111315[[#This Row],[Porcentaje que supone la pérdida unitaria de ingresos
con respecto al precio habitual sin descuento]]-tb_abono_titulo9111315[[#This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]],tb_abono_titulo9111315[[#This Row],[Porcentaje de descuento básico que se financia por parte del Ministerio de Transportes y Movilidad Sostenible]]),0)</f>
        <v>0</v>
      </c>
      <c r="N2" s="38">
        <f>tb_abono_titulo9111315[[#This Row],[Nº de billetes expedidos]]*tb_abono_titulo9111315[[#This Row],[Pérdida unitaria de ingresos]]</f>
        <v>0</v>
      </c>
      <c r="O2" s="38">
        <f>IFERROR(tb_abono_titulo9111315[[#This Row],[Pérdida de ingresos global, a partir del número total de títulos y de la pérdida unitaria de ingresos ]]*tb_abono_titulo9111315[[#This Row],[Porcentaje de descuento corregido que se financia por parte del Ministerio de Transportes y Movilidad Sostenible
*Ver nota de la celda ]]/(tb_abono_titulo9111315[[#This Row],[Porcentaje de descuento corregido que se financia por parte del Ministerio de Transportes y Movilidad Sostenible
*Ver nota de la celda ]]+tb_abono_titulo9111315[[#This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]]),0)</f>
        <v>0</v>
      </c>
      <c r="P2" s="41">
        <f>IFERROR(tb_abono_titulo9111315[[#This Row],[Pérdida de ingresos global, a partir del número total de títulos y de la pérdida unitaria de ingresos ]]*tb_abono_titulo9111315[[#This Row],[Porcentaje de descuento que se financia por parte de la entidad beneficiaria
*Ver nota de la celda ]]/(tb_abono_titulo9111315[[#This Row],[Porcentaje de descuento corregido que se financia por parte del Ministerio de Transportes y Movilidad Sostenible
*Ver nota de la celda ]]+tb_abono_titulo9111315[[#This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]]),0)</f>
        <v>0</v>
      </c>
      <c r="Q2" s="38">
        <f>IFERROR(tb_abono_titulo9111315[[#This Row],[Pérdida de ingresos global, a partir del número total de títulos y de la pérdida unitaria de ingresos ]]*tb_abono_titulo9111315[[#This Row],[Porcentaje de descuento que se financia mediante subvención adicional obtenida por concesión de otras convocatorias o administraciones, en su caso.
*Ver nota de la celda ]]/(tb_abono_titulo9111315[[#This Row],[Porcentaje de descuento corregido que se financia por parte del Ministerio de Transportes y Movilidad Sostenible
*Ver nota de la celda ]]+tb_abono_titulo9111315[[#This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]]),0)</f>
        <v>0</v>
      </c>
    </row>
    <row r="3" spans="1:17" x14ac:dyDescent="0.35">
      <c r="D3" s="25" t="s">
        <v>4</v>
      </c>
      <c r="E3" s="33"/>
      <c r="F3" s="34"/>
      <c r="G3" s="51" t="str" cm="1">
        <f t="array" ref="G3">_xlfn.IFS(
tb_denominacion_abono_titulo10121416[Usuarios de abono de uso  temporal ilimitado]="Usuarios infantiles",1,
tb_denominacion_abono_titulo10121416[Usuarios de abono de uso  temporal ilimitado]="Usuarios juveniles",0.5,
tb_denominacion_abono_titulo10121416[Usuarios de abono de uso  temporal ilimitado]="Usuarios generales",0.2,
tb_denominacion_abono_titulo10121416[Usuarios de abono de uso  temporal ilimitado]="Seleccionar en deplegable...","% auto -&gt; desplegable (B2)"
)</f>
        <v>% auto -&gt; desplegable (B2)</v>
      </c>
      <c r="H3" s="35"/>
      <c r="I3" s="35"/>
      <c r="J3" s="36"/>
      <c r="K3" s="38">
        <f>tb_abono_titulo9111315[[#This Row],[Precio habitual sin descuento ]]-tb_abono_titulo9111315[[#This Row],[Precio unitario con descuento]]</f>
        <v>0</v>
      </c>
      <c r="L3" s="17">
        <f>IFERROR(tb_abono_titulo9111315[[#This Row],[Pérdida unitaria de ingresos]]/tb_abono_titulo9111315[[#This Row],[Precio habitual sin descuento ]],0)</f>
        <v>0</v>
      </c>
      <c r="M3" s="37">
        <f>IFERROR(IF((tb_abono_titulo9111315[[#This Row],[Porcentaje de descuento básico que se financia por parte del Ministerio de Transportes y Movilidad Sostenible]]+tb_abono_titulo9111315[[#This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]])&gt;tb_abono_titulo9111315[[#This Row],[Porcentaje que supone la pérdida unitaria de ingresos
con respecto al precio habitual sin descuento]],tb_abono_titulo9111315[[#This Row],[Porcentaje que supone la pérdida unitaria de ingresos
con respecto al precio habitual sin descuento]]-tb_abono_titulo9111315[[#This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]],tb_abono_titulo9111315[[#This Row],[Porcentaje de descuento básico que se financia por parte del Ministerio de Transportes y Movilidad Sostenible]]),0)</f>
        <v>0</v>
      </c>
      <c r="N3" s="38">
        <f>tb_abono_titulo9111315[[#This Row],[Nº de billetes expedidos]]*tb_abono_titulo9111315[[#This Row],[Pérdida unitaria de ingresos]]</f>
        <v>0</v>
      </c>
      <c r="O3" s="38">
        <f>IFERROR(tb_abono_titulo9111315[[#This Row],[Pérdida de ingresos global, a partir del número total de títulos y de la pérdida unitaria de ingresos ]]*tb_abono_titulo9111315[[#This Row],[Porcentaje de descuento corregido que se financia por parte del Ministerio de Transportes y Movilidad Sostenible
*Ver nota de la celda ]]/(tb_abono_titulo9111315[[#This Row],[Porcentaje de descuento corregido que se financia por parte del Ministerio de Transportes y Movilidad Sostenible
*Ver nota de la celda ]]+tb_abono_titulo9111315[[#This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]]),0)</f>
        <v>0</v>
      </c>
      <c r="P3" s="41">
        <f>IFERROR(tb_abono_titulo9111315[[#This Row],[Pérdida de ingresos global, a partir del número total de títulos y de la pérdida unitaria de ingresos ]]*tb_abono_titulo9111315[[#This Row],[Porcentaje de descuento que se financia por parte de la entidad beneficiaria
*Ver nota de la celda ]]/(tb_abono_titulo9111315[[#This Row],[Porcentaje de descuento corregido que se financia por parte del Ministerio de Transportes y Movilidad Sostenible
*Ver nota de la celda ]]+tb_abono_titulo9111315[[#This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]]),0)</f>
        <v>0</v>
      </c>
      <c r="Q3" s="38">
        <f>IFERROR(tb_abono_titulo9111315[[#This Row],[Pérdida de ingresos global, a partir del número total de títulos y de la pérdida unitaria de ingresos ]]*tb_abono_titulo9111315[[#This Row],[Porcentaje de descuento que se financia mediante subvención adicional obtenida por concesión de otras convocatorias o administraciones, en su caso.
*Ver nota de la celda ]]/(tb_abono_titulo9111315[[#This Row],[Porcentaje de descuento corregido que se financia por parte del Ministerio de Transportes y Movilidad Sostenible
*Ver nota de la celda ]]+tb_abono_titulo9111315[[#This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]]),0)</f>
        <v>0</v>
      </c>
    </row>
    <row r="4" spans="1:17" x14ac:dyDescent="0.35">
      <c r="D4" s="25" t="s">
        <v>5</v>
      </c>
      <c r="E4" s="33"/>
      <c r="F4" s="34"/>
      <c r="G4" s="51" t="str" cm="1">
        <f t="array" ref="G4">_xlfn.IFS(
tb_denominacion_abono_titulo10121416[Usuarios de abono de uso  temporal ilimitado]="Usuarios infantiles",1,
tb_denominacion_abono_titulo10121416[Usuarios de abono de uso  temporal ilimitado]="Usuarios juveniles",0.5,
tb_denominacion_abono_titulo10121416[Usuarios de abono de uso  temporal ilimitado]="Usuarios generales",0.2,
tb_denominacion_abono_titulo10121416[Usuarios de abono de uso  temporal ilimitado]="Seleccionar en deplegable...","% auto -&gt; desplegable (B2)"
)</f>
        <v>% auto -&gt; desplegable (B2)</v>
      </c>
      <c r="H4" s="35"/>
      <c r="I4" s="35"/>
      <c r="J4" s="36"/>
      <c r="K4" s="38">
        <f>tb_abono_titulo9111315[[#This Row],[Precio habitual sin descuento ]]-tb_abono_titulo9111315[[#This Row],[Precio unitario con descuento]]</f>
        <v>0</v>
      </c>
      <c r="L4" s="17">
        <f>IFERROR(tb_abono_titulo9111315[[#This Row],[Pérdida unitaria de ingresos]]/tb_abono_titulo9111315[[#This Row],[Precio habitual sin descuento ]],0)</f>
        <v>0</v>
      </c>
      <c r="M4" s="37">
        <f>IFERROR(IF((tb_abono_titulo9111315[[#This Row],[Porcentaje de descuento básico que se financia por parte del Ministerio de Transportes y Movilidad Sostenible]]+tb_abono_titulo9111315[[#This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]])&gt;tb_abono_titulo9111315[[#This Row],[Porcentaje que supone la pérdida unitaria de ingresos
con respecto al precio habitual sin descuento]],tb_abono_titulo9111315[[#This Row],[Porcentaje que supone la pérdida unitaria de ingresos
con respecto al precio habitual sin descuento]]-tb_abono_titulo9111315[[#This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]],tb_abono_titulo9111315[[#This Row],[Porcentaje de descuento básico que se financia por parte del Ministerio de Transportes y Movilidad Sostenible]]),0)</f>
        <v>0</v>
      </c>
      <c r="N4" s="38">
        <f>tb_abono_titulo9111315[[#This Row],[Nº de billetes expedidos]]*tb_abono_titulo9111315[[#This Row],[Pérdida unitaria de ingresos]]</f>
        <v>0</v>
      </c>
      <c r="O4" s="38">
        <f>IFERROR(tb_abono_titulo9111315[[#This Row],[Pérdida de ingresos global, a partir del número total de títulos y de la pérdida unitaria de ingresos ]]*tb_abono_titulo9111315[[#This Row],[Porcentaje de descuento corregido que se financia por parte del Ministerio de Transportes y Movilidad Sostenible
*Ver nota de la celda ]]/(tb_abono_titulo9111315[[#This Row],[Porcentaje de descuento corregido que se financia por parte del Ministerio de Transportes y Movilidad Sostenible
*Ver nota de la celda ]]+tb_abono_titulo9111315[[#This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]]),0)</f>
        <v>0</v>
      </c>
      <c r="P4" s="41">
        <f>IFERROR(tb_abono_titulo9111315[[#This Row],[Pérdida de ingresos global, a partir del número total de títulos y de la pérdida unitaria de ingresos ]]*tb_abono_titulo9111315[[#This Row],[Porcentaje de descuento que se financia por parte de la entidad beneficiaria
*Ver nota de la celda ]]/(tb_abono_titulo9111315[[#This Row],[Porcentaje de descuento corregido que se financia por parte del Ministerio de Transportes y Movilidad Sostenible
*Ver nota de la celda ]]+tb_abono_titulo9111315[[#This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]]),0)</f>
        <v>0</v>
      </c>
      <c r="Q4" s="38">
        <f>IFERROR(tb_abono_titulo9111315[[#This Row],[Pérdida de ingresos global, a partir del número total de títulos y de la pérdida unitaria de ingresos ]]*tb_abono_titulo9111315[[#This Row],[Porcentaje de descuento que se financia mediante subvención adicional obtenida por concesión de otras convocatorias o administraciones, en su caso.
*Ver nota de la celda ]]/(tb_abono_titulo9111315[[#This Row],[Porcentaje de descuento corregido que se financia por parte del Ministerio de Transportes y Movilidad Sostenible
*Ver nota de la celda ]]+tb_abono_titulo9111315[[#This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]]),0)</f>
        <v>0</v>
      </c>
    </row>
    <row r="5" spans="1:17" x14ac:dyDescent="0.35">
      <c r="D5" s="25" t="s">
        <v>6</v>
      </c>
      <c r="E5" s="33"/>
      <c r="F5" s="34"/>
      <c r="G5" s="51" t="str" cm="1">
        <f t="array" ref="G5">_xlfn.IFS(
tb_denominacion_abono_titulo10121416[Usuarios de abono de uso  temporal ilimitado]="Usuarios infantiles",1,
tb_denominacion_abono_titulo10121416[Usuarios de abono de uso  temporal ilimitado]="Usuarios juveniles",0.5,
tb_denominacion_abono_titulo10121416[Usuarios de abono de uso  temporal ilimitado]="Usuarios generales",0.2,
tb_denominacion_abono_titulo10121416[Usuarios de abono de uso  temporal ilimitado]="Seleccionar en deplegable...","% auto -&gt; desplegable (B2)"
)</f>
        <v>% auto -&gt; desplegable (B2)</v>
      </c>
      <c r="H5" s="35"/>
      <c r="I5" s="35"/>
      <c r="J5" s="36"/>
      <c r="K5" s="38">
        <f>tb_abono_titulo9111315[[#This Row],[Precio habitual sin descuento ]]-tb_abono_titulo9111315[[#This Row],[Precio unitario con descuento]]</f>
        <v>0</v>
      </c>
      <c r="L5" s="17">
        <f>IFERROR(tb_abono_titulo9111315[[#This Row],[Pérdida unitaria de ingresos]]/tb_abono_titulo9111315[[#This Row],[Precio habitual sin descuento ]],0)</f>
        <v>0</v>
      </c>
      <c r="M5" s="37">
        <f>IFERROR(IF((tb_abono_titulo9111315[[#This Row],[Porcentaje de descuento básico que se financia por parte del Ministerio de Transportes y Movilidad Sostenible]]+tb_abono_titulo9111315[[#This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]])&gt;tb_abono_titulo9111315[[#This Row],[Porcentaje que supone la pérdida unitaria de ingresos
con respecto al precio habitual sin descuento]],tb_abono_titulo9111315[[#This Row],[Porcentaje que supone la pérdida unitaria de ingresos
con respecto al precio habitual sin descuento]]-tb_abono_titulo9111315[[#This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]],tb_abono_titulo9111315[[#This Row],[Porcentaje de descuento básico que se financia por parte del Ministerio de Transportes y Movilidad Sostenible]]),0)</f>
        <v>0</v>
      </c>
      <c r="N5" s="38">
        <f>tb_abono_titulo9111315[[#This Row],[Nº de billetes expedidos]]*tb_abono_titulo9111315[[#This Row],[Pérdida unitaria de ingresos]]</f>
        <v>0</v>
      </c>
      <c r="O5" s="38">
        <f>IFERROR(tb_abono_titulo9111315[[#This Row],[Pérdida de ingresos global, a partir del número total de títulos y de la pérdida unitaria de ingresos ]]*tb_abono_titulo9111315[[#This Row],[Porcentaje de descuento corregido que se financia por parte del Ministerio de Transportes y Movilidad Sostenible
*Ver nota de la celda ]]/(tb_abono_titulo9111315[[#This Row],[Porcentaje de descuento corregido que se financia por parte del Ministerio de Transportes y Movilidad Sostenible
*Ver nota de la celda ]]+tb_abono_titulo9111315[[#This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]]),0)</f>
        <v>0</v>
      </c>
      <c r="P5" s="41">
        <f>IFERROR(tb_abono_titulo9111315[[#This Row],[Pérdida de ingresos global, a partir del número total de títulos y de la pérdida unitaria de ingresos ]]*tb_abono_titulo9111315[[#This Row],[Porcentaje de descuento que se financia por parte de la entidad beneficiaria
*Ver nota de la celda ]]/(tb_abono_titulo9111315[[#This Row],[Porcentaje de descuento corregido que se financia por parte del Ministerio de Transportes y Movilidad Sostenible
*Ver nota de la celda ]]+tb_abono_titulo9111315[[#This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]]),0)</f>
        <v>0</v>
      </c>
      <c r="Q5" s="38">
        <f>IFERROR(tb_abono_titulo9111315[[#This Row],[Pérdida de ingresos global, a partir del número total de títulos y de la pérdida unitaria de ingresos ]]*tb_abono_titulo9111315[[#This Row],[Porcentaje de descuento que se financia mediante subvención adicional obtenida por concesión de otras convocatorias o administraciones, en su caso.
*Ver nota de la celda ]]/(tb_abono_titulo9111315[[#This Row],[Porcentaje de descuento corregido que se financia por parte del Ministerio de Transportes y Movilidad Sostenible
*Ver nota de la celda ]]+tb_abono_titulo9111315[[#This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]]),0)</f>
        <v>0</v>
      </c>
    </row>
    <row r="6" spans="1:17" x14ac:dyDescent="0.35">
      <c r="D6" s="25" t="s">
        <v>7</v>
      </c>
      <c r="E6" s="33"/>
      <c r="F6" s="34"/>
      <c r="G6" s="51" t="str" cm="1">
        <f t="array" ref="G6">_xlfn.IFS(
tb_denominacion_abono_titulo10121416[Usuarios de abono de uso  temporal ilimitado]="Usuarios infantiles",1,
tb_denominacion_abono_titulo10121416[Usuarios de abono de uso  temporal ilimitado]="Usuarios juveniles",0.5,
tb_denominacion_abono_titulo10121416[Usuarios de abono de uso  temporal ilimitado]="Usuarios generales",0.2,
tb_denominacion_abono_titulo10121416[Usuarios de abono de uso  temporal ilimitado]="Seleccionar en deplegable...","% auto -&gt; desplegable (B2)"
)</f>
        <v>% auto -&gt; desplegable (B2)</v>
      </c>
      <c r="H6" s="35"/>
      <c r="I6" s="35"/>
      <c r="J6" s="36"/>
      <c r="K6" s="38">
        <f>tb_abono_titulo9111315[[#This Row],[Precio habitual sin descuento ]]-tb_abono_titulo9111315[[#This Row],[Precio unitario con descuento]]</f>
        <v>0</v>
      </c>
      <c r="L6" s="17">
        <f>IFERROR(tb_abono_titulo9111315[[#This Row],[Pérdida unitaria de ingresos]]/tb_abono_titulo9111315[[#This Row],[Precio habitual sin descuento ]],0)</f>
        <v>0</v>
      </c>
      <c r="M6" s="37">
        <f>IFERROR(IF((tb_abono_titulo9111315[[#This Row],[Porcentaje de descuento básico que se financia por parte del Ministerio de Transportes y Movilidad Sostenible]]+tb_abono_titulo9111315[[#This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]])&gt;tb_abono_titulo9111315[[#This Row],[Porcentaje que supone la pérdida unitaria de ingresos
con respecto al precio habitual sin descuento]],tb_abono_titulo9111315[[#This Row],[Porcentaje que supone la pérdida unitaria de ingresos
con respecto al precio habitual sin descuento]]-tb_abono_titulo9111315[[#This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]],tb_abono_titulo9111315[[#This Row],[Porcentaje de descuento básico que se financia por parte del Ministerio de Transportes y Movilidad Sostenible]]),0)</f>
        <v>0</v>
      </c>
      <c r="N6" s="38">
        <f>tb_abono_titulo9111315[[#This Row],[Nº de billetes expedidos]]*tb_abono_titulo9111315[[#This Row],[Pérdida unitaria de ingresos]]</f>
        <v>0</v>
      </c>
      <c r="O6" s="38">
        <f>IFERROR(tb_abono_titulo9111315[[#This Row],[Pérdida de ingresos global, a partir del número total de títulos y de la pérdida unitaria de ingresos ]]*tb_abono_titulo9111315[[#This Row],[Porcentaje de descuento corregido que se financia por parte del Ministerio de Transportes y Movilidad Sostenible
*Ver nota de la celda ]]/(tb_abono_titulo9111315[[#This Row],[Porcentaje de descuento corregido que se financia por parte del Ministerio de Transportes y Movilidad Sostenible
*Ver nota de la celda ]]+tb_abono_titulo9111315[[#This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]]),0)</f>
        <v>0</v>
      </c>
      <c r="P6" s="41">
        <f>IFERROR(tb_abono_titulo9111315[[#This Row],[Pérdida de ingresos global, a partir del número total de títulos y de la pérdida unitaria de ingresos ]]*tb_abono_titulo9111315[[#This Row],[Porcentaje de descuento que se financia por parte de la entidad beneficiaria
*Ver nota de la celda ]]/(tb_abono_titulo9111315[[#This Row],[Porcentaje de descuento corregido que se financia por parte del Ministerio de Transportes y Movilidad Sostenible
*Ver nota de la celda ]]+tb_abono_titulo9111315[[#This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]]),0)</f>
        <v>0</v>
      </c>
      <c r="Q6" s="38">
        <f>IFERROR(tb_abono_titulo9111315[[#This Row],[Pérdida de ingresos global, a partir del número total de títulos y de la pérdida unitaria de ingresos ]]*tb_abono_titulo9111315[[#This Row],[Porcentaje de descuento que se financia mediante subvención adicional obtenida por concesión de otras convocatorias o administraciones, en su caso.
*Ver nota de la celda ]]/(tb_abono_titulo9111315[[#This Row],[Porcentaje de descuento corregido que se financia por parte del Ministerio de Transportes y Movilidad Sostenible
*Ver nota de la celda ]]+tb_abono_titulo9111315[[#This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]]),0)</f>
        <v>0</v>
      </c>
    </row>
    <row r="7" spans="1:17" x14ac:dyDescent="0.35">
      <c r="D7" s="25" t="s">
        <v>8</v>
      </c>
      <c r="E7" s="33"/>
      <c r="F7" s="34"/>
      <c r="G7" s="51" t="str" cm="1">
        <f t="array" ref="G7">_xlfn.IFS(
tb_denominacion_abono_titulo10121416[Usuarios de abono de uso  temporal ilimitado]="Usuarios infantiles",1,
tb_denominacion_abono_titulo10121416[Usuarios de abono de uso  temporal ilimitado]="Usuarios juveniles",0.5,
tb_denominacion_abono_titulo10121416[Usuarios de abono de uso  temporal ilimitado]="Usuarios generales",0.2,
tb_denominacion_abono_titulo10121416[Usuarios de abono de uso  temporal ilimitado]="Seleccionar en deplegable...","% auto -&gt; desplegable (B2)"
)</f>
        <v>% auto -&gt; desplegable (B2)</v>
      </c>
      <c r="H7" s="35"/>
      <c r="I7" s="35"/>
      <c r="J7" s="36"/>
      <c r="K7" s="38">
        <f>tb_abono_titulo9111315[[#This Row],[Precio habitual sin descuento ]]-tb_abono_titulo9111315[[#This Row],[Precio unitario con descuento]]</f>
        <v>0</v>
      </c>
      <c r="L7" s="17">
        <f>IFERROR(tb_abono_titulo9111315[[#This Row],[Pérdida unitaria de ingresos]]/tb_abono_titulo9111315[[#This Row],[Precio habitual sin descuento ]],0)</f>
        <v>0</v>
      </c>
      <c r="M7" s="37">
        <f>IFERROR(IF((tb_abono_titulo9111315[[#This Row],[Porcentaje de descuento básico que se financia por parte del Ministerio de Transportes y Movilidad Sostenible]]+tb_abono_titulo9111315[[#This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]])&gt;tb_abono_titulo9111315[[#This Row],[Porcentaje que supone la pérdida unitaria de ingresos
con respecto al precio habitual sin descuento]],tb_abono_titulo9111315[[#This Row],[Porcentaje que supone la pérdida unitaria de ingresos
con respecto al precio habitual sin descuento]]-tb_abono_titulo9111315[[#This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]],tb_abono_titulo9111315[[#This Row],[Porcentaje de descuento básico que se financia por parte del Ministerio de Transportes y Movilidad Sostenible]]),0)</f>
        <v>0</v>
      </c>
      <c r="N7" s="38">
        <f>tb_abono_titulo9111315[[#This Row],[Nº de billetes expedidos]]*tb_abono_titulo9111315[[#This Row],[Pérdida unitaria de ingresos]]</f>
        <v>0</v>
      </c>
      <c r="O7" s="38">
        <f>IFERROR(tb_abono_titulo9111315[[#This Row],[Pérdida de ingresos global, a partir del número total de títulos y de la pérdida unitaria de ingresos ]]*tb_abono_titulo9111315[[#This Row],[Porcentaje de descuento corregido que se financia por parte del Ministerio de Transportes y Movilidad Sostenible
*Ver nota de la celda ]]/(tb_abono_titulo9111315[[#This Row],[Porcentaje de descuento corregido que se financia por parte del Ministerio de Transportes y Movilidad Sostenible
*Ver nota de la celda ]]+tb_abono_titulo9111315[[#This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]]),0)</f>
        <v>0</v>
      </c>
      <c r="P7" s="41">
        <f>IFERROR(tb_abono_titulo9111315[[#This Row],[Pérdida de ingresos global, a partir del número total de títulos y de la pérdida unitaria de ingresos ]]*tb_abono_titulo9111315[[#This Row],[Porcentaje de descuento que se financia por parte de la entidad beneficiaria
*Ver nota de la celda ]]/(tb_abono_titulo9111315[[#This Row],[Porcentaje de descuento corregido que se financia por parte del Ministerio de Transportes y Movilidad Sostenible
*Ver nota de la celda ]]+tb_abono_titulo9111315[[#This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]]),0)</f>
        <v>0</v>
      </c>
      <c r="Q7" s="38">
        <f>IFERROR(tb_abono_titulo9111315[[#This Row],[Pérdida de ingresos global, a partir del número total de títulos y de la pérdida unitaria de ingresos ]]*tb_abono_titulo9111315[[#This Row],[Porcentaje de descuento que se financia mediante subvención adicional obtenida por concesión de otras convocatorias o administraciones, en su caso.
*Ver nota de la celda ]]/(tb_abono_titulo9111315[[#This Row],[Porcentaje de descuento corregido que se financia por parte del Ministerio de Transportes y Movilidad Sostenible
*Ver nota de la celda ]]+tb_abono_titulo9111315[[#This Row],[Porcentaje de descuento que se financia por parte de la entidad beneficiaria
*Ver nota de la celda ]]+tb_abono_titulo9111315[[#This Row],[Porcentaje de descuento que se financia mediante subvención adicional obtenida por concesión de otras convocatorias o administraciones, en su caso.
*Ver nota de la celda ]]),0)</f>
        <v>0</v>
      </c>
    </row>
    <row r="8" spans="1:17" s="45" customFormat="1" x14ac:dyDescent="0.35">
      <c r="D8" s="46" t="s">
        <v>28</v>
      </c>
      <c r="E8" s="47">
        <f>SUM(E2:E7)</f>
        <v>0</v>
      </c>
      <c r="F8" s="48" t="s">
        <v>19</v>
      </c>
      <c r="G8" s="48" t="s">
        <v>19</v>
      </c>
      <c r="H8" s="48" t="s">
        <v>19</v>
      </c>
      <c r="I8" s="48" t="s">
        <v>19</v>
      </c>
      <c r="J8" s="48" t="s">
        <v>19</v>
      </c>
      <c r="K8" s="48" t="s">
        <v>19</v>
      </c>
      <c r="L8" s="48" t="s">
        <v>19</v>
      </c>
      <c r="M8" s="48" t="s">
        <v>19</v>
      </c>
      <c r="N8" s="49">
        <f>SUM(N2:N7)</f>
        <v>0</v>
      </c>
      <c r="O8" s="65">
        <f>SUM(O2:O7)</f>
        <v>0</v>
      </c>
      <c r="P8" s="49">
        <f t="shared" ref="P8:Q8" si="0">SUM(P2:P7)</f>
        <v>0</v>
      </c>
      <c r="Q8" s="49">
        <f t="shared" si="0"/>
        <v>0</v>
      </c>
    </row>
    <row r="10" spans="1:17" x14ac:dyDescent="0.35">
      <c r="I10" s="26"/>
      <c r="M10" s="27"/>
    </row>
    <row r="11" spans="1:17" x14ac:dyDescent="0.35">
      <c r="H11" s="28"/>
    </row>
    <row r="12" spans="1:17" x14ac:dyDescent="0.35">
      <c r="F12"/>
      <c r="G12" s="50"/>
      <c r="H12"/>
      <c r="I12"/>
    </row>
    <row r="13" spans="1:17" x14ac:dyDescent="0.35">
      <c r="F13"/>
      <c r="G13" s="50"/>
      <c r="H13"/>
      <c r="I13"/>
    </row>
    <row r="14" spans="1:17" x14ac:dyDescent="0.35">
      <c r="F14"/>
      <c r="G14" s="50"/>
      <c r="H14"/>
      <c r="I14"/>
    </row>
    <row r="15" spans="1:17" x14ac:dyDescent="0.35">
      <c r="F15"/>
      <c r="G15" s="50"/>
      <c r="H15"/>
      <c r="I15"/>
    </row>
    <row r="16" spans="1:17" x14ac:dyDescent="0.35">
      <c r="F16"/>
      <c r="G16" s="50"/>
      <c r="H16"/>
      <c r="I16"/>
    </row>
    <row r="17" spans="6:17" x14ac:dyDescent="0.35">
      <c r="F17"/>
      <c r="G17" s="50"/>
      <c r="H17"/>
      <c r="I17"/>
    </row>
    <row r="18" spans="6:17" x14ac:dyDescent="0.35">
      <c r="F18"/>
      <c r="G18" s="50"/>
      <c r="H18" s="50"/>
      <c r="I18"/>
      <c r="Q18" s="45"/>
    </row>
    <row r="19" spans="6:17" x14ac:dyDescent="0.35">
      <c r="F19"/>
      <c r="G19" s="50"/>
      <c r="H19"/>
      <c r="I19"/>
    </row>
    <row r="20" spans="6:17" x14ac:dyDescent="0.35">
      <c r="F20"/>
      <c r="G20" s="50"/>
      <c r="H20"/>
      <c r="I20"/>
    </row>
    <row r="21" spans="6:17" x14ac:dyDescent="0.35">
      <c r="F21"/>
      <c r="G21" s="50"/>
      <c r="H21"/>
      <c r="I21"/>
    </row>
    <row r="22" spans="6:17" x14ac:dyDescent="0.35">
      <c r="F22"/>
      <c r="G22" s="50"/>
      <c r="H22"/>
      <c r="I22"/>
    </row>
    <row r="23" spans="6:17" x14ac:dyDescent="0.35">
      <c r="F23"/>
      <c r="G23" s="50"/>
      <c r="H23"/>
      <c r="I23"/>
    </row>
    <row r="24" spans="6:17" x14ac:dyDescent="0.35">
      <c r="F24"/>
      <c r="G24" s="50"/>
      <c r="H24"/>
      <c r="I24"/>
    </row>
  </sheetData>
  <sheetProtection selectLockedCells="1"/>
  <conditionalFormatting sqref="H2:H7">
    <cfRule type="expression" dxfId="3" priority="2">
      <formula>AND(($G2+$H2+$I2)&lt;$L2,($G2+$H2+$I2)&gt;0)</formula>
    </cfRule>
  </conditionalFormatting>
  <conditionalFormatting sqref="M2:M7">
    <cfRule type="cellIs" dxfId="2" priority="1" operator="lessThan">
      <formula>0</formula>
    </cfRule>
  </conditionalFormatting>
  <dataValidations count="4">
    <dataValidation operator="greaterThanOrEqual" allowBlank="1" showInputMessage="1" showErrorMessage="1" sqref="L1 G2:G7 M2:M7" xr:uid="{409ECE2A-B8E9-4205-AD0B-70EC80BA28BD}"/>
    <dataValidation type="list" allowBlank="1" showInputMessage="1" showErrorMessage="1" sqref="B2" xr:uid="{9F150716-6D04-48A9-99E6-D2949F67F249}">
      <formula1>"Seleccionar en deplegable...,Usuarios infantiles,Usuarios juveniles,Usuarios generales"</formula1>
    </dataValidation>
    <dataValidation type="decimal" operator="greaterThanOrEqual" allowBlank="1" showInputMessage="1" showErrorMessage="1" sqref="N2:N7 H2:L7 F2:F7" xr:uid="{A630284A-F6CA-4588-8F36-93EB4CBB5FB1}">
      <formula1>0</formula1>
    </dataValidation>
    <dataValidation type="whole" operator="greaterThanOrEqual" allowBlank="1" showInputMessage="1" showErrorMessage="1" sqref="E2:E7" xr:uid="{FF47CCBB-A18A-4D17-9B27-30D6E19185AF}">
      <formula1>0</formula1>
    </dataValidation>
  </dataValidations>
  <pageMargins left="0.7" right="0.7" top="0.75" bottom="0.75" header="0.3" footer="0.3"/>
  <ignoredErrors>
    <ignoredError sqref="M2:M8 N8 O8:Q8 Q2:Q7" calculatedColumn="1"/>
  </ignoredErrors>
  <legacyDrawing r:id="rId1"/>
  <tableParts count="2">
    <tablePart r:id="rId2"/>
    <tablePart r:id="rId3"/>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12A20-68CA-4D73-AE6B-43457A92F2C6}">
  <dimension ref="A1:O8"/>
  <sheetViews>
    <sheetView topLeftCell="C1" workbookViewId="0">
      <selection activeCell="H3" sqref="H3"/>
    </sheetView>
  </sheetViews>
  <sheetFormatPr baseColWidth="10" defaultColWidth="8.81640625" defaultRowHeight="14.5" x14ac:dyDescent="0.35"/>
  <cols>
    <col min="1" max="1" width="54.26953125" bestFit="1" customWidth="1"/>
    <col min="2" max="2" width="25.1796875" customWidth="1"/>
    <col min="4" max="4" width="10.81640625" bestFit="1" customWidth="1"/>
    <col min="5" max="5" width="15" customWidth="1"/>
    <col min="6" max="6" width="15.1796875" customWidth="1"/>
    <col min="7" max="7" width="24.26953125" customWidth="1"/>
    <col min="8" max="8" width="28.54296875" customWidth="1"/>
    <col min="9" max="9" width="12.81640625" customWidth="1"/>
    <col min="10" max="10" width="13.54296875" customWidth="1"/>
    <col min="11" max="11" width="21.26953125" customWidth="1"/>
    <col min="12" max="12" width="30" customWidth="1"/>
    <col min="13" max="13" width="24.453125" customWidth="1"/>
    <col min="14" max="14" width="39.1796875" customWidth="1"/>
    <col min="15" max="15" width="38.453125" customWidth="1"/>
  </cols>
  <sheetData>
    <row r="1" spans="1:15" s="1" customFormat="1" ht="103.5" customHeight="1" x14ac:dyDescent="0.35">
      <c r="A1" s="21" t="s">
        <v>24</v>
      </c>
      <c r="B1" s="21" t="s">
        <v>11</v>
      </c>
      <c r="D1" s="18" t="s">
        <v>2</v>
      </c>
      <c r="E1" s="19" t="s">
        <v>53</v>
      </c>
      <c r="F1" s="19" t="s">
        <v>54</v>
      </c>
      <c r="G1" s="19" t="s">
        <v>13</v>
      </c>
      <c r="H1" s="19" t="s">
        <v>16</v>
      </c>
      <c r="I1" s="19" t="s">
        <v>57</v>
      </c>
      <c r="J1" s="19" t="s">
        <v>58</v>
      </c>
      <c r="K1" s="19" t="s">
        <v>15</v>
      </c>
      <c r="L1" s="19" t="s">
        <v>17</v>
      </c>
      <c r="M1" s="19" t="s">
        <v>23</v>
      </c>
      <c r="N1" s="20" t="s">
        <v>20</v>
      </c>
      <c r="O1" s="19" t="s">
        <v>22</v>
      </c>
    </row>
    <row r="2" spans="1:15" x14ac:dyDescent="0.35">
      <c r="A2" s="11" t="s">
        <v>52</v>
      </c>
      <c r="B2" s="16" t="s">
        <v>1</v>
      </c>
      <c r="D2" s="16" t="s">
        <v>3</v>
      </c>
      <c r="E2" s="56"/>
      <c r="F2" s="40"/>
      <c r="G2" s="30">
        <v>1</v>
      </c>
      <c r="H2" s="12"/>
      <c r="I2" s="55">
        <v>0</v>
      </c>
      <c r="J2" s="55">
        <f>Tabla13[[#This Row],[Precio habitual sin descuento de cada validación ]]-Tabla13[[#This Row],[Precio unitario con descuento de cada validación]]</f>
        <v>0</v>
      </c>
      <c r="K2" s="17">
        <f>IFERROR(Tabla13[[#This Row],[Pérdida unitaria de ingresos por cada validación]]/Tabla13[[#This Row],[Precio habitual sin descuento de cada validación ]],0)</f>
        <v>0</v>
      </c>
      <c r="L2" s="29">
        <f>IF(Tabla13[[#This Row],[Porcentaje de descuento básico que se financia por parte del Ministerio de Transportes y Movilidad Sostenible]]+Tabla13[[#This Row],[Porcentaje de descuento que se financia mediante subvención adicional obtenida por concesión de otras convocatorias o administraciones, en su caso.
*Ver nota de la celda ]]&gt;Tabla13[[#This Row],[Porcentaje que supone la pérdida unitaria de ingresos
con respecto al precio habitual sin descuento]],Tabla13[[#This Row],[Porcentaje que supone la pérdida unitaria de ingresos
con respecto al precio habitual sin descuento]]-Tabla13[[#This Row],[Porcentaje de descuento que se financia mediante subvención adicional obtenida por concesión de otras convocatorias o administraciones, en su caso.
*Ver nota de la celda ]],Tabla13[[#This Row],[Porcentaje de descuento básico que se financia por parte del Ministerio de Transportes y Movilidad Sostenible]])</f>
        <v>0</v>
      </c>
      <c r="M2" s="55">
        <f>Tabla13[[#This Row],[Nº de viajes cancelados]]*Tabla13[[#This Row],[Pérdida unitaria de ingresos por cada validación]]</f>
        <v>0</v>
      </c>
      <c r="N2" s="55">
        <f>IFERROR(Tabla13[[#This Row],[Pérdida de ingresos global, a partir del número total de viajes cancelados y de la pérdida unitaria de ingresos ]]*Tabla13[[#This Row],[Porcentaje de descuento corregido que se financia por parte del Ministerio de Transportes y Movilidad Sostenible
*Ver nota de la celda ]]/(Tabla13[[#This Row],[Porcentaje de descuento corregido que se financia por parte del Ministerio de Transportes y Movilidad Sostenible
*Ver nota de la celda ]]+Tabla13[[#This Row],[Porcentaje de descuento que se financia mediante subvención adicional obtenida por concesión de otras convocatorias o administraciones, en su caso.
*Ver nota de la celda ]]),0)</f>
        <v>0</v>
      </c>
      <c r="O2" s="55">
        <f>IFERROR(Tabla13[[#This Row],[Pérdida de ingresos global, a partir del número total de viajes cancelados y de la pérdida unitaria de ingresos ]]*Tabla13[[#This Row],[Porcentaje de descuento que se financia mediante subvención adicional obtenida por concesión de otras convocatorias o administraciones, en su caso.
*Ver nota de la celda ]]/(Tabla13[[#This Row],[Porcentaje de descuento corregido que se financia por parte del Ministerio de Transportes y Movilidad Sostenible
*Ver nota de la celda ]]+Tabla13[[#This Row],[Porcentaje de descuento que se financia mediante subvención adicional obtenida por concesión de otras convocatorias o administraciones, en su caso.
*Ver nota de la celda ]]),0)</f>
        <v>0</v>
      </c>
    </row>
    <row r="3" spans="1:15" x14ac:dyDescent="0.35">
      <c r="D3" s="16" t="s">
        <v>4</v>
      </c>
      <c r="E3" s="56"/>
      <c r="F3" s="40"/>
      <c r="G3" s="30">
        <v>1</v>
      </c>
      <c r="H3" s="12"/>
      <c r="I3" s="55">
        <v>0</v>
      </c>
      <c r="J3" s="55">
        <f>Tabla13[[#This Row],[Precio habitual sin descuento de cada validación ]]-Tabla13[[#This Row],[Precio unitario con descuento de cada validación]]</f>
        <v>0</v>
      </c>
      <c r="K3" s="17">
        <f>IFERROR(Tabla13[[#This Row],[Pérdida unitaria de ingresos por cada validación]]/Tabla13[[#This Row],[Precio habitual sin descuento de cada validación ]],0)</f>
        <v>0</v>
      </c>
      <c r="L3" s="29">
        <f>IF(Tabla13[[#This Row],[Porcentaje de descuento básico que se financia por parte del Ministerio de Transportes y Movilidad Sostenible]]+Tabla13[[#This Row],[Porcentaje de descuento que se financia mediante subvención adicional obtenida por concesión de otras convocatorias o administraciones, en su caso.
*Ver nota de la celda ]]&gt;Tabla13[[#This Row],[Porcentaje que supone la pérdida unitaria de ingresos
con respecto al precio habitual sin descuento]],Tabla13[[#This Row],[Porcentaje que supone la pérdida unitaria de ingresos
con respecto al precio habitual sin descuento]]-Tabla13[[#This Row],[Porcentaje de descuento que se financia mediante subvención adicional obtenida por concesión de otras convocatorias o administraciones, en su caso.
*Ver nota de la celda ]],Tabla13[[#This Row],[Porcentaje de descuento básico que se financia por parte del Ministerio de Transportes y Movilidad Sostenible]])</f>
        <v>0</v>
      </c>
      <c r="M3" s="55">
        <f>Tabla13[[#This Row],[Nº de viajes cancelados]]*Tabla13[[#This Row],[Pérdida unitaria de ingresos por cada validación]]</f>
        <v>0</v>
      </c>
      <c r="N3" s="55">
        <f>IFERROR(Tabla13[[#This Row],[Pérdida de ingresos global, a partir del número total de viajes cancelados y de la pérdida unitaria de ingresos ]]*Tabla13[[#This Row],[Porcentaje de descuento corregido que se financia por parte del Ministerio de Transportes y Movilidad Sostenible
*Ver nota de la celda ]]/(Tabla13[[#This Row],[Porcentaje de descuento corregido que se financia por parte del Ministerio de Transportes y Movilidad Sostenible
*Ver nota de la celda ]]+Tabla13[[#This Row],[Porcentaje de descuento que se financia mediante subvención adicional obtenida por concesión de otras convocatorias o administraciones, en su caso.
*Ver nota de la celda ]]),0)</f>
        <v>0</v>
      </c>
      <c r="O3" s="55">
        <f>IFERROR(Tabla13[[#This Row],[Pérdida de ingresos global, a partir del número total de viajes cancelados y de la pérdida unitaria de ingresos ]]*Tabla13[[#This Row],[Porcentaje de descuento que se financia mediante subvención adicional obtenida por concesión de otras convocatorias o administraciones, en su caso.
*Ver nota de la celda ]]/(Tabla13[[#This Row],[Porcentaje de descuento corregido que se financia por parte del Ministerio de Transportes y Movilidad Sostenible
*Ver nota de la celda ]]+Tabla13[[#This Row],[Porcentaje de descuento que se financia mediante subvención adicional obtenida por concesión de otras convocatorias o administraciones, en su caso.
*Ver nota de la celda ]]),0)</f>
        <v>0</v>
      </c>
    </row>
    <row r="4" spans="1:15" x14ac:dyDescent="0.35">
      <c r="D4" s="16" t="s">
        <v>5</v>
      </c>
      <c r="E4" s="56"/>
      <c r="F4" s="40"/>
      <c r="G4" s="30">
        <v>1</v>
      </c>
      <c r="H4" s="12"/>
      <c r="I4" s="55">
        <v>0</v>
      </c>
      <c r="J4" s="55">
        <f>Tabla13[[#This Row],[Precio habitual sin descuento de cada validación ]]-Tabla13[[#This Row],[Precio unitario con descuento de cada validación]]</f>
        <v>0</v>
      </c>
      <c r="K4" s="17">
        <f>IFERROR(Tabla13[[#This Row],[Pérdida unitaria de ingresos por cada validación]]/Tabla13[[#This Row],[Precio habitual sin descuento de cada validación ]],0)</f>
        <v>0</v>
      </c>
      <c r="L4" s="29">
        <f>IF(Tabla13[[#This Row],[Porcentaje de descuento básico que se financia por parte del Ministerio de Transportes y Movilidad Sostenible]]+Tabla13[[#This Row],[Porcentaje de descuento que se financia mediante subvención adicional obtenida por concesión de otras convocatorias o administraciones, en su caso.
*Ver nota de la celda ]]&gt;Tabla13[[#This Row],[Porcentaje que supone la pérdida unitaria de ingresos
con respecto al precio habitual sin descuento]],Tabla13[[#This Row],[Porcentaje que supone la pérdida unitaria de ingresos
con respecto al precio habitual sin descuento]]-Tabla13[[#This Row],[Porcentaje de descuento que se financia mediante subvención adicional obtenida por concesión de otras convocatorias o administraciones, en su caso.
*Ver nota de la celda ]],Tabla13[[#This Row],[Porcentaje de descuento básico que se financia por parte del Ministerio de Transportes y Movilidad Sostenible]])</f>
        <v>0</v>
      </c>
      <c r="M4" s="55">
        <f>Tabla13[[#This Row],[Nº de viajes cancelados]]*Tabla13[[#This Row],[Pérdida unitaria de ingresos por cada validación]]</f>
        <v>0</v>
      </c>
      <c r="N4" s="55">
        <f>IFERROR(Tabla13[[#This Row],[Pérdida de ingresos global, a partir del número total de viajes cancelados y de la pérdida unitaria de ingresos ]]*Tabla13[[#This Row],[Porcentaje de descuento corregido que se financia por parte del Ministerio de Transportes y Movilidad Sostenible
*Ver nota de la celda ]]/(Tabla13[[#This Row],[Porcentaje de descuento corregido que se financia por parte del Ministerio de Transportes y Movilidad Sostenible
*Ver nota de la celda ]]+Tabla13[[#This Row],[Porcentaje de descuento que se financia mediante subvención adicional obtenida por concesión de otras convocatorias o administraciones, en su caso.
*Ver nota de la celda ]]),0)</f>
        <v>0</v>
      </c>
      <c r="O4" s="55">
        <f>IFERROR(Tabla13[[#This Row],[Pérdida de ingresos global, a partir del número total de viajes cancelados y de la pérdida unitaria de ingresos ]]*Tabla13[[#This Row],[Porcentaje de descuento que se financia mediante subvención adicional obtenida por concesión de otras convocatorias o administraciones, en su caso.
*Ver nota de la celda ]]/(Tabla13[[#This Row],[Porcentaje de descuento corregido que se financia por parte del Ministerio de Transportes y Movilidad Sostenible
*Ver nota de la celda ]]+Tabla13[[#This Row],[Porcentaje de descuento que se financia mediante subvención adicional obtenida por concesión de otras convocatorias o administraciones, en su caso.
*Ver nota de la celda ]]),0)</f>
        <v>0</v>
      </c>
    </row>
    <row r="5" spans="1:15" x14ac:dyDescent="0.35">
      <c r="D5" s="16" t="s">
        <v>6</v>
      </c>
      <c r="E5" s="56"/>
      <c r="F5" s="40"/>
      <c r="G5" s="30">
        <v>1</v>
      </c>
      <c r="H5" s="12"/>
      <c r="I5" s="55">
        <v>0</v>
      </c>
      <c r="J5" s="55">
        <f>Tabla13[[#This Row],[Precio habitual sin descuento de cada validación ]]-Tabla13[[#This Row],[Precio unitario con descuento de cada validación]]</f>
        <v>0</v>
      </c>
      <c r="K5" s="17">
        <f>IFERROR(Tabla13[[#This Row],[Pérdida unitaria de ingresos por cada validación]]/Tabla13[[#This Row],[Precio habitual sin descuento de cada validación ]],0)</f>
        <v>0</v>
      </c>
      <c r="L5" s="29">
        <f>IF(Tabla13[[#This Row],[Porcentaje de descuento básico que se financia por parte del Ministerio de Transportes y Movilidad Sostenible]]+Tabla13[[#This Row],[Porcentaje de descuento que se financia mediante subvención adicional obtenida por concesión de otras convocatorias o administraciones, en su caso.
*Ver nota de la celda ]]&gt;Tabla13[[#This Row],[Porcentaje que supone la pérdida unitaria de ingresos
con respecto al precio habitual sin descuento]],Tabla13[[#This Row],[Porcentaje que supone la pérdida unitaria de ingresos
con respecto al precio habitual sin descuento]]-Tabla13[[#This Row],[Porcentaje de descuento que se financia mediante subvención adicional obtenida por concesión de otras convocatorias o administraciones, en su caso.
*Ver nota de la celda ]],Tabla13[[#This Row],[Porcentaje de descuento básico que se financia por parte del Ministerio de Transportes y Movilidad Sostenible]])</f>
        <v>0</v>
      </c>
      <c r="M5" s="55">
        <f>Tabla13[[#This Row],[Nº de viajes cancelados]]*Tabla13[[#This Row],[Pérdida unitaria de ingresos por cada validación]]</f>
        <v>0</v>
      </c>
      <c r="N5" s="55">
        <f>IFERROR(Tabla13[[#This Row],[Pérdida de ingresos global, a partir del número total de viajes cancelados y de la pérdida unitaria de ingresos ]]*Tabla13[[#This Row],[Porcentaje de descuento corregido que se financia por parte del Ministerio de Transportes y Movilidad Sostenible
*Ver nota de la celda ]]/(Tabla13[[#This Row],[Porcentaje de descuento corregido que se financia por parte del Ministerio de Transportes y Movilidad Sostenible
*Ver nota de la celda ]]+Tabla13[[#This Row],[Porcentaje de descuento que se financia mediante subvención adicional obtenida por concesión de otras convocatorias o administraciones, en su caso.
*Ver nota de la celda ]]),0)</f>
        <v>0</v>
      </c>
      <c r="O5" s="55">
        <f>IFERROR(Tabla13[[#This Row],[Pérdida de ingresos global, a partir del número total de viajes cancelados y de la pérdida unitaria de ingresos ]]*Tabla13[[#This Row],[Porcentaje de descuento que se financia mediante subvención adicional obtenida por concesión de otras convocatorias o administraciones, en su caso.
*Ver nota de la celda ]]/(Tabla13[[#This Row],[Porcentaje de descuento corregido que se financia por parte del Ministerio de Transportes y Movilidad Sostenible
*Ver nota de la celda ]]+Tabla13[[#This Row],[Porcentaje de descuento que se financia mediante subvención adicional obtenida por concesión de otras convocatorias o administraciones, en su caso.
*Ver nota de la celda ]]),0)</f>
        <v>0</v>
      </c>
    </row>
    <row r="6" spans="1:15" x14ac:dyDescent="0.35">
      <c r="D6" s="16" t="s">
        <v>7</v>
      </c>
      <c r="E6" s="56"/>
      <c r="F6" s="40"/>
      <c r="G6" s="30">
        <v>1</v>
      </c>
      <c r="H6" s="12"/>
      <c r="I6" s="55">
        <v>0</v>
      </c>
      <c r="J6" s="55">
        <f>Tabla13[[#This Row],[Precio habitual sin descuento de cada validación ]]-Tabla13[[#This Row],[Precio unitario con descuento de cada validación]]</f>
        <v>0</v>
      </c>
      <c r="K6" s="17">
        <f>IFERROR(Tabla13[[#This Row],[Pérdida unitaria de ingresos por cada validación]]/Tabla13[[#This Row],[Precio habitual sin descuento de cada validación ]],0)</f>
        <v>0</v>
      </c>
      <c r="L6" s="29">
        <f>IF(Tabla13[[#This Row],[Porcentaje de descuento básico que se financia por parte del Ministerio de Transportes y Movilidad Sostenible]]+Tabla13[[#This Row],[Porcentaje de descuento que se financia mediante subvención adicional obtenida por concesión de otras convocatorias o administraciones, en su caso.
*Ver nota de la celda ]]&gt;Tabla13[[#This Row],[Porcentaje que supone la pérdida unitaria de ingresos
con respecto al precio habitual sin descuento]],Tabla13[[#This Row],[Porcentaje que supone la pérdida unitaria de ingresos
con respecto al precio habitual sin descuento]]-Tabla13[[#This Row],[Porcentaje de descuento que se financia mediante subvención adicional obtenida por concesión de otras convocatorias o administraciones, en su caso.
*Ver nota de la celda ]],Tabla13[[#This Row],[Porcentaje de descuento básico que se financia por parte del Ministerio de Transportes y Movilidad Sostenible]])</f>
        <v>0</v>
      </c>
      <c r="M6" s="55">
        <f>Tabla13[[#This Row],[Nº de viajes cancelados]]*Tabla13[[#This Row],[Pérdida unitaria de ingresos por cada validación]]</f>
        <v>0</v>
      </c>
      <c r="N6" s="55">
        <f>IFERROR(Tabla13[[#This Row],[Pérdida de ingresos global, a partir del número total de viajes cancelados y de la pérdida unitaria de ingresos ]]*Tabla13[[#This Row],[Porcentaje de descuento corregido que se financia por parte del Ministerio de Transportes y Movilidad Sostenible
*Ver nota de la celda ]]/(Tabla13[[#This Row],[Porcentaje de descuento corregido que se financia por parte del Ministerio de Transportes y Movilidad Sostenible
*Ver nota de la celda ]]+Tabla13[[#This Row],[Porcentaje de descuento que se financia mediante subvención adicional obtenida por concesión de otras convocatorias o administraciones, en su caso.
*Ver nota de la celda ]]),0)</f>
        <v>0</v>
      </c>
      <c r="O6" s="55">
        <f>IFERROR(Tabla13[[#This Row],[Pérdida de ingresos global, a partir del número total de viajes cancelados y de la pérdida unitaria de ingresos ]]*Tabla13[[#This Row],[Porcentaje de descuento que se financia mediante subvención adicional obtenida por concesión de otras convocatorias o administraciones, en su caso.
*Ver nota de la celda ]]/(Tabla13[[#This Row],[Porcentaje de descuento corregido que se financia por parte del Ministerio de Transportes y Movilidad Sostenible
*Ver nota de la celda ]]+Tabla13[[#This Row],[Porcentaje de descuento que se financia mediante subvención adicional obtenida por concesión de otras convocatorias o administraciones, en su caso.
*Ver nota de la celda ]]),0)</f>
        <v>0</v>
      </c>
    </row>
    <row r="7" spans="1:15" x14ac:dyDescent="0.35">
      <c r="D7" s="16" t="s">
        <v>8</v>
      </c>
      <c r="E7" s="56"/>
      <c r="F7" s="40"/>
      <c r="G7" s="30">
        <v>1</v>
      </c>
      <c r="H7" s="12"/>
      <c r="I7" s="55">
        <v>0</v>
      </c>
      <c r="J7" s="55">
        <f>Tabla13[[#This Row],[Precio habitual sin descuento de cada validación ]]-Tabla13[[#This Row],[Precio unitario con descuento de cada validación]]</f>
        <v>0</v>
      </c>
      <c r="K7" s="17">
        <f>IFERROR(Tabla13[[#This Row],[Pérdida unitaria de ingresos por cada validación]]/Tabla13[[#This Row],[Precio habitual sin descuento de cada validación ]],0)</f>
        <v>0</v>
      </c>
      <c r="L7" s="29">
        <f>IF(Tabla13[[#This Row],[Porcentaje de descuento básico que se financia por parte del Ministerio de Transportes y Movilidad Sostenible]]+Tabla13[[#This Row],[Porcentaje de descuento que se financia mediante subvención adicional obtenida por concesión de otras convocatorias o administraciones, en su caso.
*Ver nota de la celda ]]&gt;Tabla13[[#This Row],[Porcentaje que supone la pérdida unitaria de ingresos
con respecto al precio habitual sin descuento]],Tabla13[[#This Row],[Porcentaje que supone la pérdida unitaria de ingresos
con respecto al precio habitual sin descuento]]-Tabla13[[#This Row],[Porcentaje de descuento que se financia mediante subvención adicional obtenida por concesión de otras convocatorias o administraciones, en su caso.
*Ver nota de la celda ]],Tabla13[[#This Row],[Porcentaje de descuento básico que se financia por parte del Ministerio de Transportes y Movilidad Sostenible]])</f>
        <v>0</v>
      </c>
      <c r="M7" s="55">
        <f>Tabla13[[#This Row],[Nº de viajes cancelados]]*Tabla13[[#This Row],[Pérdida unitaria de ingresos por cada validación]]</f>
        <v>0</v>
      </c>
      <c r="N7" s="55">
        <f>IFERROR(Tabla13[[#This Row],[Pérdida de ingresos global, a partir del número total de viajes cancelados y de la pérdida unitaria de ingresos ]]*Tabla13[[#This Row],[Porcentaje de descuento corregido que se financia por parte del Ministerio de Transportes y Movilidad Sostenible
*Ver nota de la celda ]]/(Tabla13[[#This Row],[Porcentaje de descuento corregido que se financia por parte del Ministerio de Transportes y Movilidad Sostenible
*Ver nota de la celda ]]+Tabla13[[#This Row],[Porcentaje de descuento que se financia mediante subvención adicional obtenida por concesión de otras convocatorias o administraciones, en su caso.
*Ver nota de la celda ]]),0)</f>
        <v>0</v>
      </c>
      <c r="O7" s="55">
        <f>IFERROR(Tabla13[[#This Row],[Pérdida de ingresos global, a partir del número total de viajes cancelados y de la pérdida unitaria de ingresos ]]*Tabla13[[#This Row],[Porcentaje de descuento que se financia mediante subvención adicional obtenida por concesión de otras convocatorias o administraciones, en su caso.
*Ver nota de la celda ]]/(Tabla13[[#This Row],[Porcentaje de descuento corregido que se financia por parte del Ministerio de Transportes y Movilidad Sostenible
*Ver nota de la celda ]]+Tabla13[[#This Row],[Porcentaje de descuento que se financia mediante subvención adicional obtenida por concesión de otras convocatorias o administraciones, en su caso.
*Ver nota de la celda ]]),0)</f>
        <v>0</v>
      </c>
    </row>
    <row r="8" spans="1:15" s="57" customFormat="1" x14ac:dyDescent="0.35">
      <c r="D8" s="46" t="s">
        <v>28</v>
      </c>
      <c r="E8" s="47">
        <f>SUM(E2:E7)</f>
        <v>0</v>
      </c>
      <c r="F8" s="48" t="s">
        <v>19</v>
      </c>
      <c r="G8" s="48" t="s">
        <v>19</v>
      </c>
      <c r="H8" s="48" t="s">
        <v>19</v>
      </c>
      <c r="I8" s="48" t="s">
        <v>19</v>
      </c>
      <c r="J8" s="48" t="s">
        <v>19</v>
      </c>
      <c r="K8" s="48" t="s">
        <v>19</v>
      </c>
      <c r="L8" s="48" t="s">
        <v>19</v>
      </c>
      <c r="M8" s="58">
        <f>SUM(M2:M7)</f>
        <v>0</v>
      </c>
      <c r="N8" s="66">
        <f t="shared" ref="N8:O8" si="0">SUM(N2:N7)</f>
        <v>0</v>
      </c>
      <c r="O8" s="58">
        <f t="shared" si="0"/>
        <v>0</v>
      </c>
    </row>
  </sheetData>
  <sheetProtection selectLockedCells="1"/>
  <conditionalFormatting sqref="L2:L7">
    <cfRule type="cellIs" dxfId="1" priority="3" operator="lessThan">
      <formula>0</formula>
    </cfRule>
  </conditionalFormatting>
  <dataValidations count="4">
    <dataValidation type="list" allowBlank="1" showInputMessage="1" showErrorMessage="1" sqref="B2" xr:uid="{40B977B0-59E5-400C-9602-767F7C0B720A}">
      <formula1>"Usuarios infantiles"</formula1>
    </dataValidation>
    <dataValidation type="whole" operator="greaterThanOrEqual" allowBlank="1" showInputMessage="1" showErrorMessage="1" sqref="E2:E8" xr:uid="{EE5C066B-356A-4C5B-859F-7522D1D52645}">
      <formula1>0</formula1>
    </dataValidation>
    <dataValidation type="decimal" operator="greaterThanOrEqual" allowBlank="1" showInputMessage="1" showErrorMessage="1" sqref="M2:M8 N8:O8 F2:K7" xr:uid="{AF52DCCB-DA2C-4265-B2C3-EED4B6BA13B8}">
      <formula1>0</formula1>
    </dataValidation>
    <dataValidation operator="greaterThanOrEqual" allowBlank="1" showInputMessage="1" showErrorMessage="1" sqref="K1 L2:L7" xr:uid="{A8FE8DB7-F5BA-4BFF-BB01-B2969EB8F120}"/>
  </dataValidations>
  <pageMargins left="0.7" right="0.7" top="0.75" bottom="0.75" header="0.3" footer="0.3"/>
  <ignoredErrors>
    <ignoredError sqref="O2 K8:O8" calculatedColumn="1"/>
  </ignoredErrors>
  <legacy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3aaa96e-b011-47c7-baef-5e516be5569e" xsi:nil="true"/>
    <lcf76f155ced4ddcb4097134ff3c332f xmlns="21c2aa6a-57ff-4e0f-8d47-d14b8798022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16EA5E598AAAB4AA969A52DA0AF7222" ma:contentTypeVersion="16" ma:contentTypeDescription="Create a new document." ma:contentTypeScope="" ma:versionID="6868a3aa5c6ade4d64a987134c23734e">
  <xsd:schema xmlns:xsd="http://www.w3.org/2001/XMLSchema" xmlns:xs="http://www.w3.org/2001/XMLSchema" xmlns:p="http://schemas.microsoft.com/office/2006/metadata/properties" xmlns:ns2="33aaa96e-b011-47c7-baef-5e516be5569e" xmlns:ns3="21c2aa6a-57ff-4e0f-8d47-d14b8798022c" targetNamespace="http://schemas.microsoft.com/office/2006/metadata/properties" ma:root="true" ma:fieldsID="fe28bd6c8a2af12b96e30ca9ece34b38" ns2:_="" ns3:_="">
    <xsd:import namespace="33aaa96e-b011-47c7-baef-5e516be5569e"/>
    <xsd:import namespace="21c2aa6a-57ff-4e0f-8d47-d14b8798022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aaa96e-b011-47c7-baef-5e516be5569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70b46c3e-5604-4efe-ba8f-d8e1fa096263}" ma:internalName="TaxCatchAll" ma:showField="CatchAllData" ma:web="33aaa96e-b011-47c7-baef-5e516be5569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1c2aa6a-57ff-4e0f-8d47-d14b8798022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0ed6521e-12c7-4641-a58b-d6f58964e6ac"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EC73F7-0DAA-4D11-BCFE-BD0388E214C1}">
  <ds:schemaRefs>
    <ds:schemaRef ds:uri="http://purl.org/dc/terms/"/>
    <ds:schemaRef ds:uri="33aaa96e-b011-47c7-baef-5e516be5569e"/>
    <ds:schemaRef ds:uri="http://schemas.openxmlformats.org/package/2006/metadata/core-properties"/>
    <ds:schemaRef ds:uri="http://purl.org/dc/dcmitype/"/>
    <ds:schemaRef ds:uri="http://schemas.microsoft.com/office/2006/documentManagement/types"/>
    <ds:schemaRef ds:uri="http://schemas.microsoft.com/office/infopath/2007/PartnerControls"/>
    <ds:schemaRef ds:uri="http://purl.org/dc/elements/1.1/"/>
    <ds:schemaRef ds:uri="http://schemas.microsoft.com/office/2006/metadata/properties"/>
    <ds:schemaRef ds:uri="21c2aa6a-57ff-4e0f-8d47-d14b8798022c"/>
    <ds:schemaRef ds:uri="http://www.w3.org/XML/1998/namespace"/>
  </ds:schemaRefs>
</ds:datastoreItem>
</file>

<file path=customXml/itemProps2.xml><?xml version="1.0" encoding="utf-8"?>
<ds:datastoreItem xmlns:ds="http://schemas.openxmlformats.org/officeDocument/2006/customXml" ds:itemID="{A65CBC65-7CDD-4891-A6CD-53C8481FB6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aaa96e-b011-47c7-baef-5e516be5569e"/>
    <ds:schemaRef ds:uri="21c2aa6a-57ff-4e0f-8d47-d14b879802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95118F4-B73B-49C7-8568-9758D33CF8E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Instrucciones</vt:lpstr>
      <vt:lpstr>Datos_Entidad</vt:lpstr>
      <vt:lpstr>Resultados_finales</vt:lpstr>
      <vt:lpstr>Abonos_Título_01</vt:lpstr>
      <vt:lpstr>Abonos_Título_02</vt:lpstr>
      <vt:lpstr>Abonos_Título_03</vt:lpstr>
      <vt:lpstr>Abonos_Título_04</vt:lpstr>
      <vt:lpstr>Abonos_Título_05</vt:lpstr>
      <vt:lpstr>Multiviaje_infantil_Título_01</vt:lpstr>
      <vt:lpstr>Multiviaje_infantil_Título_02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Fernández Jurado, Miguel</dc:creator>
  <cp:lastModifiedBy>Martín Velázquez Saúl</cp:lastModifiedBy>
  <dcterms:created xsi:type="dcterms:W3CDTF">2015-06-05T18:19:34Z</dcterms:created>
  <dcterms:modified xsi:type="dcterms:W3CDTF">2026-02-25T09:13:05Z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0x010100116EA5E598AAAB4AA969A52DA0AF7222</vt:lpwstr>
  </property>
  <property fmtid="{D5CDD505-2E9C-101B-9397-08002B2CF9AE}" pid="3" name="MediaServiceImageTags">
    <vt:lpwstr/>
  </property>
</Properties>
</file>