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drawings/drawing4.xml" ContentType="application/vnd.openxmlformats-officedocument.drawing+xml"/>
  <Override PartName="/xl/tables/table3.xml" ContentType="application/vnd.openxmlformats-officedocument.spreadsheetml.table+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defaultThemeVersion="166925"/>
  <mc:AlternateContent xmlns:mc="http://schemas.openxmlformats.org/markup-compatibility/2006">
    <mc:Choice Requires="x15">
      <x15ac:absPath xmlns:x15ac="http://schemas.microsoft.com/office/spreadsheetml/2010/11/ac" url="C:\Users\eanovo\Desktop\Plantilla 2 Ed09\"/>
    </mc:Choice>
  </mc:AlternateContent>
  <xr:revisionPtr revIDLastSave="0" documentId="13_ncr:1_{C2007CC0-0338-4176-AFFA-EE8E5D4B52B0}" xr6:coauthVersionLast="47" xr6:coauthVersionMax="47" xr10:uidLastSave="{00000000-0000-0000-0000-000000000000}"/>
  <bookViews>
    <workbookView xWindow="-120" yWindow="-120" windowWidth="29040" windowHeight="15720" activeTab="1" xr2:uid="{13B7D77F-4EE4-4F7D-9E1E-678DAC7C8C4B}"/>
  </bookViews>
  <sheets>
    <sheet name="Instrucciones" sheetId="13" r:id="rId1"/>
    <sheet name="Gastos declarados" sheetId="14" r:id="rId2"/>
    <sheet name="Datos generales" sheetId="7" r:id="rId3"/>
    <sheet name="Gastos directos o indirectos" sheetId="2" r:id="rId4"/>
    <sheet name="Nóminas Personal Interno" sheetId="12" r:id="rId5"/>
    <sheet name="Relación ingresos" sheetId="10" r:id="rId6"/>
    <sheet name="Desviaciones e info adicional" sheetId="3" r:id="rId7"/>
    <sheet name="Desplegables" sheetId="4" state="hidden" r:id="rId8"/>
    <sheet name="Auxiliar" sheetId="5" state="hidden" r:id="rId9"/>
  </sheets>
  <externalReferences>
    <externalReference r:id="rId10"/>
    <externalReference r:id="rId11"/>
  </externalReferences>
  <definedNames>
    <definedName name="_C19_PR_22_00006">Auxiliar!$AG$2:$AL$2</definedName>
    <definedName name="_C19_PR_22_00007">Auxiliar!$AG$3:$AL$3</definedName>
    <definedName name="_C19_PR_22_00009">Auxiliar!$AG$4:$AL$4</definedName>
    <definedName name="_C19_PR_22_00011">Auxiliar!$AG$5:$AL$5</definedName>
    <definedName name="_C19_PR_22_00014">Auxiliar!$AG$6:$AL$6</definedName>
    <definedName name="_C19_PR_22_00016">Auxiliar!$AG$7:$AL$7</definedName>
    <definedName name="_C19_PR_22_00018">Auxiliar!$AG$8:$AL$8</definedName>
    <definedName name="_C19_PR_22_00020">Auxiliar!$AG$9:$AL$9</definedName>
    <definedName name="_C19_PR_22_00022">Auxiliar!$AG$10:$AL$10</definedName>
    <definedName name="_C19_PR_22_00023">Auxiliar!$AG$11:$AL$11</definedName>
    <definedName name="_C19_PR_22_00024">Auxiliar!$AG$12:$AL$12</definedName>
    <definedName name="_C19_PR_22_00026">Auxiliar!$AG$13:$AL$13</definedName>
    <definedName name="_C19_PR_22_00027">Auxiliar!$AG$14:$AL$14</definedName>
    <definedName name="_C19_PR_22_00028">Auxiliar!$AG$15:$AL$15</definedName>
    <definedName name="_C19_PR_22_00029">Auxiliar!$AG$16:$AL$16</definedName>
    <definedName name="_C19_PR_22_00035">Auxiliar!$AG$17:$AL$17</definedName>
    <definedName name="_C19_PR_22_00036">Auxiliar!$AG$18:$AL$18</definedName>
    <definedName name="_C19_PR_22_00038">Auxiliar!$AG$19:$AL$19</definedName>
    <definedName name="_C19_PR_22_00039">Auxiliar!$AG$20:$AL$20</definedName>
    <definedName name="_C19_PR_22_00040">Auxiliar!$AG$21:$AL$21</definedName>
    <definedName name="_C19_PR_22_00041">Auxiliar!$AG$22:$AL$22</definedName>
    <definedName name="_C19_PR_22_00042">Auxiliar!$AG$23:$AL$23</definedName>
    <definedName name="_xlnm._FilterDatabase" localSheetId="3" hidden="1">'Gastos directos o indirectos'!$O$18:$AC$18</definedName>
    <definedName name="_xlnm._FilterDatabase" localSheetId="4" hidden="1">'Nóminas Personal Interno'!$U$18:$V$18</definedName>
    <definedName name="ACREDITA">[1]Listas!$I$2:$I$9</definedName>
    <definedName name="CENTRO_DE_ENSEÑANZA_UNIVERSITARIA_SEK">Auxiliar!$H$4</definedName>
    <definedName name="Fórmula_de_adjudicación">[2]Listados2!$AD$2:$AD$4</definedName>
    <definedName name="Solicitudes">[2]Listados2!$F$2:$F$180</definedName>
    <definedName name="UNIVERSIDAD_AUTÓNOMA_DE_MADRID">Auxiliar!$N$4</definedName>
    <definedName name="UNIVERSIDAD_DE_ALCALA_DE_HENÁRES">Auxiliar!$K$4:$K$5</definedName>
    <definedName name="UNIVERSIDAD_DE_CANTABRIA">Auxiliar!$J$4:$J$5</definedName>
    <definedName name="UNIVERSIDAD_DE_CASTILLA_LA_MANCHA">Auxiliar!$O$4</definedName>
    <definedName name="UNIVERSIDAD_DE_CORDOBA">Auxiliar!$T$4</definedName>
    <definedName name="UNIVERSIDAD_DE_HUELVA">Auxiliar!$U$4</definedName>
    <definedName name="UNIVERSIDAD_DE_LA_LAGUNA">Auxiliar!$S$4</definedName>
    <definedName name="UNIVERSIDAD_DE_MURCIA">Auxiliar!$V$4</definedName>
    <definedName name="UNIVERSIDAD_DEL_PAÍS_VASCO_EUSKAL_HERRIKO_UNIBERTSITATEA">Auxiliar!$M$4</definedName>
    <definedName name="UNIVERSIDAD_INTERNACIONAL_ISABEL_I_DE_CASTILLA">Auxiliar!$W$4</definedName>
    <definedName name="UNIVERSIDAD_NACIONAL_DE_EDUCACIÓN_A_DISTANCIA">Auxiliar!$Q$4</definedName>
    <definedName name="UNIVERSIDAD_POLITÉCNICA_DE_CARTAGENA">Auxiliar!$P$4</definedName>
    <definedName name="UNIVERSIDAD_POLITÉCNICA_DE_MADRID">Auxiliar!$R$4:$R$5</definedName>
    <definedName name="UNIVERSIDADE_DE_VIGO">Auxiliar!$I$4:$I$5</definedName>
    <definedName name="Universidades">Auxiliar!$F$3:$F$18</definedName>
    <definedName name="UNIVERSITAT_POLITÈCNICA_DE_CATALUNYA">Auxiliar!$L$4:$L$7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3" i="14" l="1"/>
  <c r="H21" i="12"/>
  <c r="H22" i="12"/>
  <c r="H23" i="12"/>
  <c r="H24" i="12"/>
  <c r="H25" i="12"/>
  <c r="H26" i="12"/>
  <c r="H27" i="12"/>
  <c r="H28" i="12"/>
  <c r="H29" i="12"/>
  <c r="H30" i="12"/>
  <c r="H31" i="12"/>
  <c r="H32" i="12"/>
  <c r="H33" i="12"/>
  <c r="H34" i="12"/>
  <c r="H35" i="12"/>
  <c r="H36" i="12"/>
  <c r="H37" i="12"/>
  <c r="H38" i="12"/>
  <c r="H39" i="12"/>
  <c r="H40" i="12"/>
  <c r="H41" i="12"/>
  <c r="H42" i="12"/>
  <c r="H43" i="12"/>
  <c r="H44" i="12"/>
  <c r="H45" i="12"/>
  <c r="H46" i="12"/>
  <c r="H47" i="12"/>
  <c r="H48" i="12"/>
  <c r="H49" i="12"/>
  <c r="H50" i="12"/>
  <c r="H51" i="12"/>
  <c r="H52" i="12"/>
  <c r="H53" i="12"/>
  <c r="H54" i="12"/>
  <c r="H55" i="12"/>
  <c r="H56" i="12"/>
  <c r="H57" i="12"/>
  <c r="H58" i="12"/>
  <c r="H59" i="12"/>
  <c r="H60" i="12"/>
  <c r="H61" i="12"/>
  <c r="H62" i="12"/>
  <c r="H63" i="12"/>
  <c r="H64" i="12"/>
  <c r="H65" i="12"/>
  <c r="H66" i="12"/>
  <c r="H67" i="12"/>
  <c r="H68" i="12"/>
  <c r="H69" i="12"/>
  <c r="H70" i="12"/>
  <c r="H71" i="12"/>
  <c r="H72" i="12"/>
  <c r="H73" i="12"/>
  <c r="H74" i="12"/>
  <c r="H75" i="12"/>
  <c r="H76" i="12"/>
  <c r="H77" i="12"/>
  <c r="H78" i="12"/>
  <c r="H79" i="12"/>
  <c r="H80" i="12"/>
  <c r="H81" i="12"/>
  <c r="H82" i="12"/>
  <c r="H83" i="12"/>
  <c r="H84" i="12"/>
  <c r="H85" i="12"/>
  <c r="H86" i="12"/>
  <c r="H87" i="12"/>
  <c r="H88" i="12"/>
  <c r="H89" i="12"/>
  <c r="H90" i="12"/>
  <c r="H91" i="12"/>
  <c r="H92" i="12"/>
  <c r="H93" i="12"/>
  <c r="H94" i="12"/>
  <c r="H95" i="12"/>
  <c r="H96" i="12"/>
  <c r="H97" i="12"/>
  <c r="H98" i="12"/>
  <c r="H99" i="12"/>
  <c r="H100" i="12"/>
  <c r="H101" i="12"/>
  <c r="H102" i="12"/>
  <c r="H103" i="12"/>
  <c r="H104" i="12"/>
  <c r="H105" i="12"/>
  <c r="H106" i="12"/>
  <c r="H107" i="12"/>
  <c r="H108" i="12"/>
  <c r="H109" i="12"/>
  <c r="H110" i="12"/>
  <c r="H111" i="12"/>
  <c r="H112" i="12"/>
  <c r="H113" i="12"/>
  <c r="H114" i="12"/>
  <c r="H115" i="12"/>
  <c r="H116" i="12"/>
  <c r="H117" i="12"/>
  <c r="H118" i="12"/>
  <c r="H119" i="12"/>
  <c r="H120" i="12"/>
  <c r="H121" i="12"/>
  <c r="H122" i="12"/>
  <c r="H123" i="12"/>
  <c r="H124" i="12"/>
  <c r="H125" i="12"/>
  <c r="H126" i="12"/>
  <c r="H127" i="12"/>
  <c r="H128" i="12"/>
  <c r="H129" i="12"/>
  <c r="H130" i="12"/>
  <c r="H131" i="12"/>
  <c r="H132" i="12"/>
  <c r="H133" i="12"/>
  <c r="H134" i="12"/>
  <c r="H135" i="12"/>
  <c r="H136" i="12"/>
  <c r="H137" i="12"/>
  <c r="H138" i="12"/>
  <c r="H139" i="12"/>
  <c r="H140" i="12"/>
  <c r="H141" i="12"/>
  <c r="H142" i="12"/>
  <c r="H143" i="12"/>
  <c r="H144" i="12"/>
  <c r="H145" i="12"/>
  <c r="H146" i="12"/>
  <c r="H147" i="12"/>
  <c r="H148" i="12"/>
  <c r="H149" i="12"/>
  <c r="H150" i="12"/>
  <c r="H151" i="12"/>
  <c r="H152" i="12"/>
  <c r="H153" i="12"/>
  <c r="H154" i="12"/>
  <c r="H155" i="12"/>
  <c r="H156" i="12"/>
  <c r="H157" i="12"/>
  <c r="H158" i="12"/>
  <c r="H159" i="12"/>
  <c r="H160" i="12"/>
  <c r="H161" i="12"/>
  <c r="H162" i="12"/>
  <c r="H163" i="12"/>
  <c r="H164" i="12"/>
  <c r="H165" i="12"/>
  <c r="H166" i="12"/>
  <c r="H167" i="12"/>
  <c r="H168" i="12"/>
  <c r="H169" i="12"/>
  <c r="H170" i="12"/>
  <c r="H171" i="12"/>
  <c r="H172" i="12"/>
  <c r="H173" i="12"/>
  <c r="H174" i="12"/>
  <c r="H175" i="12"/>
  <c r="H176" i="12"/>
  <c r="H177" i="12"/>
  <c r="H178" i="12"/>
  <c r="H179" i="12"/>
  <c r="H180" i="12"/>
  <c r="H181" i="12"/>
  <c r="H182" i="12"/>
  <c r="H183" i="12"/>
  <c r="H184" i="12"/>
  <c r="H185" i="12"/>
  <c r="H186" i="12"/>
  <c r="H187" i="12"/>
  <c r="H188" i="12"/>
  <c r="H189" i="12"/>
  <c r="H190" i="12"/>
  <c r="H191" i="12"/>
  <c r="H192" i="12"/>
  <c r="H193" i="12"/>
  <c r="H194" i="12"/>
  <c r="H195" i="12"/>
  <c r="H196" i="12"/>
  <c r="H197" i="12"/>
  <c r="H198" i="12"/>
  <c r="H199" i="12"/>
  <c r="H200" i="12"/>
  <c r="H201" i="12"/>
  <c r="H202" i="12"/>
  <c r="H203" i="12"/>
  <c r="H204" i="12"/>
  <c r="H205" i="12"/>
  <c r="H206" i="12"/>
  <c r="H207" i="12"/>
  <c r="H208" i="12"/>
  <c r="H209" i="12"/>
  <c r="H210" i="12"/>
  <c r="H211" i="12"/>
  <c r="H212" i="12"/>
  <c r="H213" i="12"/>
  <c r="H214" i="12"/>
  <c r="H215" i="12"/>
  <c r="H216" i="12"/>
  <c r="H217" i="12"/>
  <c r="H218" i="12"/>
  <c r="H219" i="12"/>
  <c r="H220" i="12"/>
  <c r="H221" i="12"/>
  <c r="H222" i="12"/>
  <c r="H223" i="12"/>
  <c r="H224" i="12"/>
  <c r="H225" i="12"/>
  <c r="H226" i="12"/>
  <c r="H227" i="12"/>
  <c r="H228" i="12"/>
  <c r="H229" i="12"/>
  <c r="H230" i="12"/>
  <c r="H231" i="12"/>
  <c r="H232" i="12"/>
  <c r="H233" i="12"/>
  <c r="H234" i="12"/>
  <c r="H235" i="12"/>
  <c r="H236" i="12"/>
  <c r="H237" i="12"/>
  <c r="H238" i="12"/>
  <c r="H239" i="12"/>
  <c r="H240" i="12"/>
  <c r="H241" i="12"/>
  <c r="H242" i="12"/>
  <c r="H243" i="12"/>
  <c r="H244" i="12"/>
  <c r="H245" i="12"/>
  <c r="H246" i="12"/>
  <c r="H247" i="12"/>
  <c r="H248" i="12"/>
  <c r="H249" i="12"/>
  <c r="H250" i="12"/>
  <c r="H251" i="12"/>
  <c r="H252" i="12"/>
  <c r="H253" i="12"/>
  <c r="H254" i="12"/>
  <c r="H255" i="12"/>
  <c r="H256" i="12"/>
  <c r="H257" i="12"/>
  <c r="H258" i="12"/>
  <c r="H259" i="12"/>
  <c r="H260" i="12"/>
  <c r="H261" i="12"/>
  <c r="H262" i="12"/>
  <c r="H263" i="12"/>
  <c r="H264" i="12"/>
  <c r="H265" i="12"/>
  <c r="H266" i="12"/>
  <c r="H267" i="12"/>
  <c r="H268" i="12"/>
  <c r="H269" i="12"/>
  <c r="H270" i="12"/>
  <c r="H271" i="12"/>
  <c r="H272" i="12"/>
  <c r="H273" i="12"/>
  <c r="H274" i="12"/>
  <c r="H275" i="12"/>
  <c r="H276" i="12"/>
  <c r="H277" i="12"/>
  <c r="H278" i="12"/>
  <c r="H279" i="12"/>
  <c r="H280" i="12"/>
  <c r="H281" i="12"/>
  <c r="H282" i="12"/>
  <c r="H283" i="12"/>
  <c r="H284" i="12"/>
  <c r="H285" i="12"/>
  <c r="H286" i="12"/>
  <c r="H287" i="12"/>
  <c r="H288" i="12"/>
  <c r="H289" i="12"/>
  <c r="H290" i="12"/>
  <c r="H291" i="12"/>
  <c r="H292" i="12"/>
  <c r="H293" i="12"/>
  <c r="H294" i="12"/>
  <c r="H295" i="12"/>
  <c r="H296" i="12"/>
  <c r="H297" i="12"/>
  <c r="H298" i="12"/>
  <c r="H299" i="12"/>
  <c r="H300" i="12"/>
  <c r="H301" i="12"/>
  <c r="H302" i="12"/>
  <c r="H303" i="12"/>
  <c r="H304" i="12"/>
  <c r="H305" i="12"/>
  <c r="H306" i="12"/>
  <c r="H307" i="12"/>
  <c r="H308" i="12"/>
  <c r="H309" i="12"/>
  <c r="H310" i="12"/>
  <c r="H311" i="12"/>
  <c r="H312" i="12"/>
  <c r="H313" i="12"/>
  <c r="H314" i="12"/>
  <c r="H315" i="12"/>
  <c r="H316" i="12"/>
  <c r="H317" i="12"/>
  <c r="H318" i="12"/>
  <c r="H319" i="12"/>
  <c r="H320" i="12"/>
  <c r="H321" i="12"/>
  <c r="H322" i="12"/>
  <c r="H323" i="12"/>
  <c r="H324" i="12"/>
  <c r="H325" i="12"/>
  <c r="H326" i="12"/>
  <c r="H327" i="12"/>
  <c r="H328" i="12"/>
  <c r="H329" i="12"/>
  <c r="H330" i="12"/>
  <c r="H331" i="12"/>
  <c r="H332" i="12"/>
  <c r="H333" i="12"/>
  <c r="H334" i="12"/>
  <c r="H335" i="12"/>
  <c r="H336" i="12"/>
  <c r="H337" i="12"/>
  <c r="H338" i="12"/>
  <c r="H339" i="12"/>
  <c r="H340" i="12"/>
  <c r="H341" i="12"/>
  <c r="H342" i="12"/>
  <c r="H343" i="12"/>
  <c r="H344" i="12"/>
  <c r="H345" i="12"/>
  <c r="H346" i="12"/>
  <c r="H347" i="12"/>
  <c r="H348" i="12"/>
  <c r="H349" i="12"/>
  <c r="H350" i="12"/>
  <c r="H351" i="12"/>
  <c r="H352" i="12"/>
  <c r="H353" i="12"/>
  <c r="H354" i="12"/>
  <c r="H355" i="12"/>
  <c r="H356" i="12"/>
  <c r="H357" i="12"/>
  <c r="H358" i="12"/>
  <c r="H359" i="12"/>
  <c r="H360" i="12"/>
  <c r="H361" i="12"/>
  <c r="H362" i="12"/>
  <c r="H363" i="12"/>
  <c r="H364" i="12"/>
  <c r="H365" i="12"/>
  <c r="H366" i="12"/>
  <c r="H367" i="12"/>
  <c r="H368" i="12"/>
  <c r="H369" i="12"/>
  <c r="H370" i="12"/>
  <c r="H371" i="12"/>
  <c r="H372" i="12"/>
  <c r="H373" i="12"/>
  <c r="H374" i="12"/>
  <c r="H375" i="12"/>
  <c r="H376" i="12"/>
  <c r="H377" i="12"/>
  <c r="H378" i="12"/>
  <c r="H379" i="12"/>
  <c r="H380" i="12"/>
  <c r="H381" i="12"/>
  <c r="H382" i="12"/>
  <c r="H383" i="12"/>
  <c r="H384" i="12"/>
  <c r="H385" i="12"/>
  <c r="H386" i="12"/>
  <c r="H387" i="12"/>
  <c r="H388" i="12"/>
  <c r="H389" i="12"/>
  <c r="H390" i="12"/>
  <c r="H391" i="12"/>
  <c r="H392" i="12"/>
  <c r="H393" i="12"/>
  <c r="H394" i="12"/>
  <c r="H395" i="12"/>
  <c r="H396" i="12"/>
  <c r="H397" i="12"/>
  <c r="H398" i="12"/>
  <c r="H399" i="12"/>
  <c r="H400" i="12"/>
  <c r="H401" i="12"/>
  <c r="H402" i="12"/>
  <c r="H403" i="12"/>
  <c r="H404" i="12"/>
  <c r="H405" i="12"/>
  <c r="H406" i="12"/>
  <c r="H407" i="12"/>
  <c r="H408" i="12"/>
  <c r="H409" i="12"/>
  <c r="H410" i="12"/>
  <c r="H411" i="12"/>
  <c r="H412" i="12"/>
  <c r="H413" i="12"/>
  <c r="H414" i="12"/>
  <c r="H415" i="12"/>
  <c r="H416" i="12"/>
  <c r="H417" i="12"/>
  <c r="H418" i="12"/>
  <c r="H419" i="12"/>
  <c r="H420" i="12"/>
  <c r="H421" i="12"/>
  <c r="H422" i="12"/>
  <c r="H423" i="12"/>
  <c r="H424" i="12"/>
  <c r="H425" i="12"/>
  <c r="H426" i="12"/>
  <c r="H427" i="12"/>
  <c r="H428" i="12"/>
  <c r="H429" i="12"/>
  <c r="H430" i="12"/>
  <c r="H431" i="12"/>
  <c r="H432" i="12"/>
  <c r="H433" i="12"/>
  <c r="H434" i="12"/>
  <c r="H435" i="12"/>
  <c r="H436" i="12"/>
  <c r="H437" i="12"/>
  <c r="H438" i="12"/>
  <c r="H439" i="12"/>
  <c r="H440" i="12"/>
  <c r="H441" i="12"/>
  <c r="H442" i="12"/>
  <c r="H443" i="12"/>
  <c r="H444" i="12"/>
  <c r="H445" i="12"/>
  <c r="H446" i="12"/>
  <c r="H447" i="12"/>
  <c r="H448" i="12"/>
  <c r="H449" i="12"/>
  <c r="H450" i="12"/>
  <c r="H451" i="12"/>
  <c r="H452" i="12"/>
  <c r="H453" i="12"/>
  <c r="H454" i="12"/>
  <c r="H455" i="12"/>
  <c r="H456" i="12"/>
  <c r="H457" i="12"/>
  <c r="H458" i="12"/>
  <c r="H459" i="12"/>
  <c r="H460" i="12"/>
  <c r="H461" i="12"/>
  <c r="H462" i="12"/>
  <c r="H463" i="12"/>
  <c r="H464" i="12"/>
  <c r="H465" i="12"/>
  <c r="H466" i="12"/>
  <c r="H467" i="12"/>
  <c r="H468" i="12"/>
  <c r="H469" i="12"/>
  <c r="H470" i="12"/>
  <c r="H471" i="12"/>
  <c r="H472" i="12"/>
  <c r="H473" i="12"/>
  <c r="H474" i="12"/>
  <c r="H475" i="12"/>
  <c r="H476" i="12"/>
  <c r="H477" i="12"/>
  <c r="H478" i="12"/>
  <c r="H479" i="12"/>
  <c r="H480" i="12"/>
  <c r="H481" i="12"/>
  <c r="H482" i="12"/>
  <c r="H483" i="12"/>
  <c r="H484" i="12"/>
  <c r="H485" i="12"/>
  <c r="H486" i="12"/>
  <c r="H487" i="12"/>
  <c r="H488" i="12"/>
  <c r="H489" i="12"/>
  <c r="H490" i="12"/>
  <c r="H491" i="12"/>
  <c r="H492" i="12"/>
  <c r="H493" i="12"/>
  <c r="H494" i="12"/>
  <c r="H495" i="12"/>
  <c r="H496" i="12"/>
  <c r="H497" i="12"/>
  <c r="H498" i="12"/>
  <c r="H499" i="12"/>
  <c r="H500" i="12"/>
  <c r="H501" i="12"/>
  <c r="H502" i="12"/>
  <c r="H503" i="12"/>
  <c r="H504" i="12"/>
  <c r="H505" i="12"/>
  <c r="H506" i="12"/>
  <c r="H507" i="12"/>
  <c r="H508" i="12"/>
  <c r="H509" i="12"/>
  <c r="H510" i="12"/>
  <c r="H511" i="12"/>
  <c r="H512" i="12"/>
  <c r="H513" i="12"/>
  <c r="H514" i="12"/>
  <c r="H515" i="12"/>
  <c r="H516" i="12"/>
  <c r="H517" i="12"/>
  <c r="H518" i="12"/>
  <c r="H519" i="12"/>
  <c r="H520" i="12"/>
  <c r="H521" i="12"/>
  <c r="H522" i="12"/>
  <c r="H523" i="12"/>
  <c r="H524" i="12"/>
  <c r="H525" i="12"/>
  <c r="H526" i="12"/>
  <c r="H527" i="12"/>
  <c r="H528" i="12"/>
  <c r="H529" i="12"/>
  <c r="H530" i="12"/>
  <c r="H531" i="12"/>
  <c r="H532" i="12"/>
  <c r="H533" i="12"/>
  <c r="H534" i="12"/>
  <c r="H535" i="12"/>
  <c r="H536" i="12"/>
  <c r="H537" i="12"/>
  <c r="H538" i="12"/>
  <c r="H539" i="12"/>
  <c r="H540" i="12"/>
  <c r="H541" i="12"/>
  <c r="H542" i="12"/>
  <c r="H543" i="12"/>
  <c r="H544" i="12"/>
  <c r="H545" i="12"/>
  <c r="H546" i="12"/>
  <c r="H547" i="12"/>
  <c r="H548" i="12"/>
  <c r="H549" i="12"/>
  <c r="H550" i="12"/>
  <c r="H551" i="12"/>
  <c r="H552" i="12"/>
  <c r="H553" i="12"/>
  <c r="H554" i="12"/>
  <c r="H555" i="12"/>
  <c r="H556" i="12"/>
  <c r="H557" i="12"/>
  <c r="H558" i="12"/>
  <c r="H559" i="12"/>
  <c r="H560" i="12"/>
  <c r="H561" i="12"/>
  <c r="H562" i="12"/>
  <c r="H563" i="12"/>
  <c r="H564" i="12"/>
  <c r="H565" i="12"/>
  <c r="H566" i="12"/>
  <c r="H567" i="12"/>
  <c r="H568" i="12"/>
  <c r="H569" i="12"/>
  <c r="H570" i="12"/>
  <c r="H571" i="12"/>
  <c r="H572" i="12"/>
  <c r="H573" i="12"/>
  <c r="H574" i="12"/>
  <c r="H575" i="12"/>
  <c r="H576" i="12"/>
  <c r="H577" i="12"/>
  <c r="H578" i="12"/>
  <c r="H579" i="12"/>
  <c r="H580" i="12"/>
  <c r="H581" i="12"/>
  <c r="H582" i="12"/>
  <c r="H583" i="12"/>
  <c r="H584" i="12"/>
  <c r="H585" i="12"/>
  <c r="H586" i="12"/>
  <c r="H587" i="12"/>
  <c r="H588" i="12"/>
  <c r="H589" i="12"/>
  <c r="H590" i="12"/>
  <c r="H591" i="12"/>
  <c r="H592" i="12"/>
  <c r="H593" i="12"/>
  <c r="H594" i="12"/>
  <c r="H595" i="12"/>
  <c r="H596" i="12"/>
  <c r="H597" i="12"/>
  <c r="H598" i="12"/>
  <c r="H599" i="12"/>
  <c r="H600" i="12"/>
  <c r="H601" i="12"/>
  <c r="H602" i="12"/>
  <c r="H603" i="12"/>
  <c r="H604" i="12"/>
  <c r="H605" i="12"/>
  <c r="H606" i="12"/>
  <c r="H607" i="12"/>
  <c r="H608" i="12"/>
  <c r="H609" i="12"/>
  <c r="H610" i="12"/>
  <c r="H611" i="12"/>
  <c r="H612" i="12"/>
  <c r="H613" i="12"/>
  <c r="H614" i="12"/>
  <c r="H615" i="12"/>
  <c r="H616" i="12"/>
  <c r="H19" i="12"/>
  <c r="H20" i="12"/>
  <c r="AB20" i="2" l="1"/>
  <c r="AC20" i="2" s="1"/>
  <c r="AB21" i="2"/>
  <c r="AC21" i="2" s="1"/>
  <c r="AB22" i="2"/>
  <c r="AC22" i="2" s="1"/>
  <c r="AB23" i="2"/>
  <c r="AC23" i="2" s="1"/>
  <c r="AB24" i="2"/>
  <c r="AC24" i="2" s="1"/>
  <c r="AB25" i="2"/>
  <c r="AC25" i="2" s="1"/>
  <c r="AB26" i="2"/>
  <c r="AC26" i="2" s="1"/>
  <c r="AB27" i="2"/>
  <c r="AC27" i="2" s="1"/>
  <c r="AB28" i="2"/>
  <c r="AC28" i="2" s="1"/>
  <c r="AB29" i="2"/>
  <c r="AC29" i="2" s="1"/>
  <c r="AB30" i="2"/>
  <c r="AC30" i="2" s="1"/>
  <c r="AB31" i="2"/>
  <c r="AC31" i="2" s="1"/>
  <c r="AB32" i="2"/>
  <c r="AC32" i="2" s="1"/>
  <c r="AB33" i="2"/>
  <c r="AC33" i="2" s="1"/>
  <c r="AB34" i="2"/>
  <c r="AC34" i="2" s="1"/>
  <c r="AB35" i="2"/>
  <c r="AC35" i="2" s="1"/>
  <c r="AB36" i="2"/>
  <c r="AC36" i="2" s="1"/>
  <c r="AB37" i="2"/>
  <c r="AC37" i="2" s="1"/>
  <c r="AB38" i="2"/>
  <c r="AC38" i="2" s="1"/>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AB159" i="2"/>
  <c r="AC159" i="2" s="1"/>
  <c r="AB160" i="2"/>
  <c r="AC160" i="2" s="1"/>
  <c r="AB161" i="2"/>
  <c r="AC161" i="2" s="1"/>
  <c r="AB162" i="2"/>
  <c r="AC162" i="2" s="1"/>
  <c r="AB163" i="2"/>
  <c r="AC163" i="2" s="1"/>
  <c r="AB164" i="2"/>
  <c r="AC164" i="2" s="1"/>
  <c r="AB165" i="2"/>
  <c r="AC165" i="2" s="1"/>
  <c r="AB166" i="2"/>
  <c r="AC166" i="2" s="1"/>
  <c r="AB167" i="2"/>
  <c r="AC167" i="2" s="1"/>
  <c r="AB168" i="2"/>
  <c r="AC168" i="2" s="1"/>
  <c r="AB169" i="2"/>
  <c r="AC169" i="2" s="1"/>
  <c r="AB170" i="2"/>
  <c r="AC170" i="2" s="1"/>
  <c r="AB171" i="2"/>
  <c r="AC171" i="2" s="1"/>
  <c r="AB172" i="2"/>
  <c r="AC172" i="2" s="1"/>
  <c r="AB173" i="2"/>
  <c r="AC173" i="2" s="1"/>
  <c r="AB174" i="2"/>
  <c r="AC174" i="2" s="1"/>
  <c r="AB175" i="2"/>
  <c r="AC175" i="2" s="1"/>
  <c r="AB176" i="2"/>
  <c r="AC176" i="2" s="1"/>
  <c r="AB177" i="2"/>
  <c r="AC177" i="2" s="1"/>
  <c r="AB178" i="2"/>
  <c r="AC178" i="2" s="1"/>
  <c r="AB179" i="2"/>
  <c r="AC179" i="2" s="1"/>
  <c r="AB180" i="2"/>
  <c r="AC180" i="2" s="1"/>
  <c r="AB181" i="2"/>
  <c r="AC181" i="2" s="1"/>
  <c r="AB182" i="2"/>
  <c r="AC182" i="2" s="1"/>
  <c r="AB183" i="2"/>
  <c r="AC183" i="2" s="1"/>
  <c r="AB184" i="2"/>
  <c r="AC184" i="2" s="1"/>
  <c r="AB185" i="2"/>
  <c r="AC185" i="2" s="1"/>
  <c r="AB186" i="2"/>
  <c r="AC186" i="2" s="1"/>
  <c r="AB187" i="2"/>
  <c r="AC187" i="2" s="1"/>
  <c r="AB188" i="2"/>
  <c r="AC188" i="2" s="1"/>
  <c r="AB189" i="2"/>
  <c r="AC189" i="2" s="1"/>
  <c r="AB190" i="2"/>
  <c r="AC190" i="2" s="1"/>
  <c r="AB191" i="2"/>
  <c r="AC191" i="2" s="1"/>
  <c r="AB192" i="2"/>
  <c r="AC192" i="2" s="1"/>
  <c r="AB193" i="2"/>
  <c r="AC193" i="2" s="1"/>
  <c r="AB194" i="2"/>
  <c r="AC194" i="2" s="1"/>
  <c r="AB195" i="2"/>
  <c r="AC195" i="2" s="1"/>
  <c r="AB196" i="2"/>
  <c r="AC196" i="2" s="1"/>
  <c r="AB197" i="2"/>
  <c r="AC197" i="2" s="1"/>
  <c r="AB198" i="2"/>
  <c r="AC198" i="2" s="1"/>
  <c r="AB199" i="2"/>
  <c r="AC199" i="2" s="1"/>
  <c r="AB200" i="2"/>
  <c r="AC200" i="2" s="1"/>
  <c r="AB19" i="2"/>
  <c r="AC19" i="2" s="1"/>
  <c r="Y20" i="2"/>
  <c r="Z20" i="2" s="1"/>
  <c r="Y21" i="2"/>
  <c r="Z21" i="2" s="1"/>
  <c r="Y22" i="2"/>
  <c r="Z22" i="2" s="1"/>
  <c r="Y23" i="2"/>
  <c r="Z23" i="2" s="1"/>
  <c r="Y24" i="2"/>
  <c r="Z24" i="2" s="1"/>
  <c r="Y25" i="2"/>
  <c r="Z25" i="2" s="1"/>
  <c r="Y26" i="2"/>
  <c r="Z26" i="2" s="1"/>
  <c r="Y27" i="2"/>
  <c r="Z27" i="2" s="1"/>
  <c r="Y28" i="2"/>
  <c r="Z28" i="2" s="1"/>
  <c r="Y29" i="2"/>
  <c r="Z29" i="2" s="1"/>
  <c r="Y30" i="2"/>
  <c r="Z30" i="2" s="1"/>
  <c r="Y31" i="2"/>
  <c r="Z31" i="2" s="1"/>
  <c r="Y32" i="2"/>
  <c r="Z32" i="2" s="1"/>
  <c r="Y33" i="2"/>
  <c r="Z33" i="2" s="1"/>
  <c r="Y34" i="2"/>
  <c r="Z34" i="2" s="1"/>
  <c r="Y35" i="2"/>
  <c r="Z35" i="2" s="1"/>
  <c r="Y36" i="2"/>
  <c r="Z36" i="2" s="1"/>
  <c r="Y37" i="2"/>
  <c r="Z37" i="2" s="1"/>
  <c r="Y38" i="2"/>
  <c r="Z38" i="2" s="1"/>
  <c r="Y39" i="2"/>
  <c r="Z39" i="2" s="1"/>
  <c r="Y40" i="2"/>
  <c r="Z40" i="2" s="1"/>
  <c r="Y41" i="2"/>
  <c r="Z41" i="2" s="1"/>
  <c r="Y42" i="2"/>
  <c r="Z42" i="2" s="1"/>
  <c r="Y43" i="2"/>
  <c r="Z43" i="2" s="1"/>
  <c r="Y44" i="2"/>
  <c r="Z44" i="2" s="1"/>
  <c r="Y45" i="2"/>
  <c r="Z45" i="2" s="1"/>
  <c r="Y46" i="2"/>
  <c r="Z46" i="2" s="1"/>
  <c r="Y47" i="2"/>
  <c r="Z47" i="2" s="1"/>
  <c r="Y48" i="2"/>
  <c r="Z48" i="2" s="1"/>
  <c r="Y49" i="2"/>
  <c r="Z49" i="2" s="1"/>
  <c r="Y50" i="2"/>
  <c r="Z50" i="2" s="1"/>
  <c r="Y51" i="2"/>
  <c r="Z51" i="2" s="1"/>
  <c r="Y52" i="2"/>
  <c r="Z52" i="2" s="1"/>
  <c r="Y53" i="2"/>
  <c r="Z53" i="2" s="1"/>
  <c r="Y54" i="2"/>
  <c r="Z54" i="2" s="1"/>
  <c r="Y55" i="2"/>
  <c r="Z55" i="2" s="1"/>
  <c r="Y56" i="2"/>
  <c r="Z56" i="2" s="1"/>
  <c r="Y57" i="2"/>
  <c r="Z57" i="2" s="1"/>
  <c r="Y58" i="2"/>
  <c r="Z58" i="2" s="1"/>
  <c r="Y59" i="2"/>
  <c r="Z59" i="2" s="1"/>
  <c r="Y60" i="2"/>
  <c r="Z60" i="2" s="1"/>
  <c r="Y61" i="2"/>
  <c r="Z61" i="2" s="1"/>
  <c r="Y62" i="2"/>
  <c r="Z62" i="2" s="1"/>
  <c r="Y63" i="2"/>
  <c r="Z63" i="2" s="1"/>
  <c r="Y64" i="2"/>
  <c r="Z64" i="2" s="1"/>
  <c r="Y65" i="2"/>
  <c r="Z65" i="2" s="1"/>
  <c r="Y66" i="2"/>
  <c r="Z66" i="2" s="1"/>
  <c r="Y67" i="2"/>
  <c r="Z67" i="2" s="1"/>
  <c r="Y68" i="2"/>
  <c r="Z68" i="2" s="1"/>
  <c r="Y69" i="2"/>
  <c r="Z69" i="2" s="1"/>
  <c r="Y70" i="2"/>
  <c r="Z70" i="2" s="1"/>
  <c r="Y71" i="2"/>
  <c r="Z71" i="2" s="1"/>
  <c r="Y72" i="2"/>
  <c r="Z72" i="2" s="1"/>
  <c r="Y73" i="2"/>
  <c r="Z73" i="2" s="1"/>
  <c r="Y74" i="2"/>
  <c r="Z74" i="2" s="1"/>
  <c r="Y75" i="2"/>
  <c r="Z75" i="2" s="1"/>
  <c r="Y76" i="2"/>
  <c r="Z76" i="2" s="1"/>
  <c r="Y77" i="2"/>
  <c r="Z77" i="2" s="1"/>
  <c r="Y78" i="2"/>
  <c r="Z78" i="2" s="1"/>
  <c r="Y79" i="2"/>
  <c r="Z79" i="2" s="1"/>
  <c r="Y80" i="2"/>
  <c r="Z80" i="2" s="1"/>
  <c r="Y81" i="2"/>
  <c r="Z81" i="2" s="1"/>
  <c r="Y82" i="2"/>
  <c r="Z82" i="2" s="1"/>
  <c r="Y83" i="2"/>
  <c r="Z83" i="2" s="1"/>
  <c r="Y84" i="2"/>
  <c r="Z84" i="2" s="1"/>
  <c r="Y85" i="2"/>
  <c r="Z85" i="2" s="1"/>
  <c r="Y86" i="2"/>
  <c r="Z86" i="2" s="1"/>
  <c r="Y87" i="2"/>
  <c r="Z87" i="2" s="1"/>
  <c r="Y88" i="2"/>
  <c r="Z88" i="2" s="1"/>
  <c r="Y89" i="2"/>
  <c r="Z89" i="2" s="1"/>
  <c r="Y90" i="2"/>
  <c r="Z90" i="2" s="1"/>
  <c r="Y91" i="2"/>
  <c r="Z91" i="2" s="1"/>
  <c r="Y92" i="2"/>
  <c r="Z92" i="2" s="1"/>
  <c r="Y93" i="2"/>
  <c r="Z93" i="2" s="1"/>
  <c r="Y94" i="2"/>
  <c r="Z94" i="2" s="1"/>
  <c r="Y95" i="2"/>
  <c r="Z95" i="2" s="1"/>
  <c r="Y96" i="2"/>
  <c r="Z96" i="2" s="1"/>
  <c r="Y97" i="2"/>
  <c r="Z97" i="2" s="1"/>
  <c r="Y98" i="2"/>
  <c r="Z98" i="2" s="1"/>
  <c r="Y99" i="2"/>
  <c r="Z99" i="2" s="1"/>
  <c r="Y100" i="2"/>
  <c r="Z100" i="2" s="1"/>
  <c r="Y101" i="2"/>
  <c r="Z101" i="2" s="1"/>
  <c r="Y102" i="2"/>
  <c r="Z102" i="2" s="1"/>
  <c r="Y103" i="2"/>
  <c r="Z103" i="2" s="1"/>
  <c r="Y104" i="2"/>
  <c r="Z104" i="2" s="1"/>
  <c r="Y105" i="2"/>
  <c r="Z105" i="2" s="1"/>
  <c r="Y106" i="2"/>
  <c r="Z106" i="2" s="1"/>
  <c r="Y107" i="2"/>
  <c r="Z107" i="2" s="1"/>
  <c r="Y108" i="2"/>
  <c r="Z108" i="2" s="1"/>
  <c r="Y109" i="2"/>
  <c r="Z109" i="2" s="1"/>
  <c r="Y110" i="2"/>
  <c r="Z110" i="2" s="1"/>
  <c r="Y111" i="2"/>
  <c r="Z111" i="2" s="1"/>
  <c r="Y112" i="2"/>
  <c r="Z112" i="2" s="1"/>
  <c r="Y113" i="2"/>
  <c r="Z113" i="2" s="1"/>
  <c r="Y114" i="2"/>
  <c r="Z114" i="2" s="1"/>
  <c r="Y115" i="2"/>
  <c r="Z115" i="2" s="1"/>
  <c r="Y116" i="2"/>
  <c r="Z116" i="2" s="1"/>
  <c r="Y117" i="2"/>
  <c r="Z117" i="2" s="1"/>
  <c r="Y118" i="2"/>
  <c r="Z118" i="2" s="1"/>
  <c r="Y119" i="2"/>
  <c r="Z119" i="2" s="1"/>
  <c r="Y120" i="2"/>
  <c r="Z120" i="2" s="1"/>
  <c r="Y121" i="2"/>
  <c r="Z121" i="2" s="1"/>
  <c r="Y122" i="2"/>
  <c r="Z122" i="2" s="1"/>
  <c r="Y123" i="2"/>
  <c r="Z123" i="2" s="1"/>
  <c r="Y124" i="2"/>
  <c r="Z124" i="2" s="1"/>
  <c r="Y125" i="2"/>
  <c r="Z125" i="2" s="1"/>
  <c r="Y126" i="2"/>
  <c r="Z126" i="2" s="1"/>
  <c r="Y127" i="2"/>
  <c r="Z127" i="2" s="1"/>
  <c r="Y128" i="2"/>
  <c r="Z128" i="2" s="1"/>
  <c r="Y129" i="2"/>
  <c r="Z129" i="2" s="1"/>
  <c r="Y130" i="2"/>
  <c r="Z130" i="2" s="1"/>
  <c r="Y131" i="2"/>
  <c r="Z131" i="2" s="1"/>
  <c r="Y132" i="2"/>
  <c r="Z132" i="2" s="1"/>
  <c r="Y133" i="2"/>
  <c r="Z133" i="2" s="1"/>
  <c r="Y134" i="2"/>
  <c r="Z134" i="2" s="1"/>
  <c r="Y135" i="2"/>
  <c r="Z135" i="2" s="1"/>
  <c r="Y136" i="2"/>
  <c r="Z136" i="2" s="1"/>
  <c r="Y137" i="2"/>
  <c r="Z137" i="2" s="1"/>
  <c r="Y138" i="2"/>
  <c r="Z138" i="2" s="1"/>
  <c r="Y139" i="2"/>
  <c r="Z139" i="2" s="1"/>
  <c r="Y140" i="2"/>
  <c r="Z140" i="2" s="1"/>
  <c r="Y141" i="2"/>
  <c r="Z141" i="2" s="1"/>
  <c r="Y142" i="2"/>
  <c r="Z142" i="2" s="1"/>
  <c r="Y143" i="2"/>
  <c r="Z143" i="2" s="1"/>
  <c r="Y144" i="2"/>
  <c r="Z144" i="2" s="1"/>
  <c r="Y145" i="2"/>
  <c r="Z145" i="2" s="1"/>
  <c r="Y146" i="2"/>
  <c r="Z146" i="2" s="1"/>
  <c r="Y147" i="2"/>
  <c r="Z147" i="2" s="1"/>
  <c r="Y148" i="2"/>
  <c r="Z148" i="2" s="1"/>
  <c r="Y149" i="2"/>
  <c r="Z149" i="2" s="1"/>
  <c r="Y150" i="2"/>
  <c r="Z150" i="2" s="1"/>
  <c r="Y151" i="2"/>
  <c r="Z151" i="2" s="1"/>
  <c r="Y152" i="2"/>
  <c r="Z152" i="2" s="1"/>
  <c r="Y153" i="2"/>
  <c r="Z153" i="2" s="1"/>
  <c r="Y154" i="2"/>
  <c r="Z154" i="2" s="1"/>
  <c r="Y155" i="2"/>
  <c r="Z155" i="2" s="1"/>
  <c r="Y156" i="2"/>
  <c r="Z156" i="2" s="1"/>
  <c r="Y157" i="2"/>
  <c r="Z157" i="2" s="1"/>
  <c r="Y158" i="2"/>
  <c r="Z158" i="2" s="1"/>
  <c r="Y159" i="2"/>
  <c r="Z159" i="2" s="1"/>
  <c r="Y160" i="2"/>
  <c r="Z160" i="2" s="1"/>
  <c r="Y161" i="2"/>
  <c r="Z161" i="2" s="1"/>
  <c r="Y162" i="2"/>
  <c r="Z162" i="2" s="1"/>
  <c r="Y163" i="2"/>
  <c r="Z163" i="2" s="1"/>
  <c r="Y164" i="2"/>
  <c r="Z164" i="2" s="1"/>
  <c r="Y165" i="2"/>
  <c r="Z165" i="2" s="1"/>
  <c r="Y166" i="2"/>
  <c r="Z166" i="2" s="1"/>
  <c r="Y167" i="2"/>
  <c r="Z167" i="2" s="1"/>
  <c r="Y168" i="2"/>
  <c r="Z168" i="2" s="1"/>
  <c r="Y169" i="2"/>
  <c r="Z169" i="2" s="1"/>
  <c r="Y170" i="2"/>
  <c r="Z170" i="2" s="1"/>
  <c r="Y171" i="2"/>
  <c r="Z171" i="2" s="1"/>
  <c r="Y172" i="2"/>
  <c r="Z172" i="2" s="1"/>
  <c r="Y173" i="2"/>
  <c r="Z173" i="2" s="1"/>
  <c r="Y174" i="2"/>
  <c r="Z174" i="2" s="1"/>
  <c r="Y175" i="2"/>
  <c r="Z175" i="2" s="1"/>
  <c r="Y176" i="2"/>
  <c r="Z176" i="2" s="1"/>
  <c r="Y177" i="2"/>
  <c r="Z177" i="2" s="1"/>
  <c r="Y178" i="2"/>
  <c r="Z178" i="2" s="1"/>
  <c r="Y179" i="2"/>
  <c r="Z179" i="2" s="1"/>
  <c r="Y180" i="2"/>
  <c r="Z180" i="2" s="1"/>
  <c r="Y181" i="2"/>
  <c r="Z181" i="2" s="1"/>
  <c r="Y182" i="2"/>
  <c r="Z182" i="2" s="1"/>
  <c r="Y183" i="2"/>
  <c r="Z183" i="2" s="1"/>
  <c r="Y184" i="2"/>
  <c r="Z184" i="2" s="1"/>
  <c r="Y185" i="2"/>
  <c r="Z185" i="2" s="1"/>
  <c r="Y186" i="2"/>
  <c r="Z186" i="2" s="1"/>
  <c r="Y187" i="2"/>
  <c r="Z187" i="2" s="1"/>
  <c r="Y188" i="2"/>
  <c r="Z188" i="2" s="1"/>
  <c r="Y189" i="2"/>
  <c r="Z189" i="2" s="1"/>
  <c r="Y190" i="2"/>
  <c r="Z190" i="2" s="1"/>
  <c r="Y191" i="2"/>
  <c r="Z191" i="2" s="1"/>
  <c r="Y192" i="2"/>
  <c r="Z192" i="2" s="1"/>
  <c r="Y193" i="2"/>
  <c r="Z193" i="2" s="1"/>
  <c r="Y194" i="2"/>
  <c r="Z194" i="2" s="1"/>
  <c r="Y195" i="2"/>
  <c r="Z195" i="2" s="1"/>
  <c r="Y196" i="2"/>
  <c r="Z196" i="2" s="1"/>
  <c r="Y197" i="2"/>
  <c r="Z197" i="2" s="1"/>
  <c r="Y198" i="2"/>
  <c r="Z198" i="2" s="1"/>
  <c r="Y199" i="2"/>
  <c r="Z199" i="2" s="1"/>
  <c r="Y200" i="2"/>
  <c r="Z200" i="2" s="1"/>
  <c r="Y19" i="2"/>
  <c r="Z19" i="2" s="1"/>
  <c r="V20" i="2"/>
  <c r="W20" i="2" s="1"/>
  <c r="V21" i="2"/>
  <c r="W21" i="2" s="1"/>
  <c r="V22" i="2"/>
  <c r="W22" i="2" s="1"/>
  <c r="V23" i="2"/>
  <c r="W23" i="2" s="1"/>
  <c r="V24" i="2"/>
  <c r="W24" i="2" s="1"/>
  <c r="V25" i="2"/>
  <c r="W25" i="2" s="1"/>
  <c r="V26" i="2"/>
  <c r="W26" i="2" s="1"/>
  <c r="V27" i="2"/>
  <c r="W27" i="2" s="1"/>
  <c r="V28" i="2"/>
  <c r="W28" i="2" s="1"/>
  <c r="V29" i="2"/>
  <c r="W29" i="2" s="1"/>
  <c r="V30" i="2"/>
  <c r="W30" i="2" s="1"/>
  <c r="V31" i="2"/>
  <c r="W31" i="2" s="1"/>
  <c r="V32" i="2"/>
  <c r="W32" i="2" s="1"/>
  <c r="V33" i="2"/>
  <c r="W33" i="2" s="1"/>
  <c r="V34" i="2"/>
  <c r="W34" i="2" s="1"/>
  <c r="V35" i="2"/>
  <c r="W35" i="2" s="1"/>
  <c r="V36" i="2"/>
  <c r="W36" i="2" s="1"/>
  <c r="V37" i="2"/>
  <c r="W37" i="2" s="1"/>
  <c r="V38" i="2"/>
  <c r="W38" i="2" s="1"/>
  <c r="V39" i="2"/>
  <c r="W39" i="2" s="1"/>
  <c r="V40" i="2"/>
  <c r="W40" i="2" s="1"/>
  <c r="V41" i="2"/>
  <c r="W41" i="2" s="1"/>
  <c r="V42" i="2"/>
  <c r="W42" i="2" s="1"/>
  <c r="V43" i="2"/>
  <c r="W43" i="2" s="1"/>
  <c r="V44" i="2"/>
  <c r="W44" i="2" s="1"/>
  <c r="V45" i="2"/>
  <c r="W45" i="2" s="1"/>
  <c r="V46" i="2"/>
  <c r="W46" i="2" s="1"/>
  <c r="V47" i="2"/>
  <c r="W47" i="2" s="1"/>
  <c r="V48" i="2"/>
  <c r="W48" i="2" s="1"/>
  <c r="V49" i="2"/>
  <c r="W49" i="2" s="1"/>
  <c r="V50" i="2"/>
  <c r="W50" i="2" s="1"/>
  <c r="V51" i="2"/>
  <c r="W51" i="2" s="1"/>
  <c r="V52" i="2"/>
  <c r="W52" i="2" s="1"/>
  <c r="V53" i="2"/>
  <c r="W53" i="2" s="1"/>
  <c r="V54" i="2"/>
  <c r="W54" i="2" s="1"/>
  <c r="V55" i="2"/>
  <c r="W55" i="2" s="1"/>
  <c r="V56" i="2"/>
  <c r="W56" i="2" s="1"/>
  <c r="V57" i="2"/>
  <c r="W57" i="2" s="1"/>
  <c r="V58" i="2"/>
  <c r="W58" i="2" s="1"/>
  <c r="V59" i="2"/>
  <c r="W59" i="2" s="1"/>
  <c r="V60" i="2"/>
  <c r="W60" i="2" s="1"/>
  <c r="V61" i="2"/>
  <c r="W61" i="2" s="1"/>
  <c r="V62" i="2"/>
  <c r="W62" i="2" s="1"/>
  <c r="V63" i="2"/>
  <c r="W63" i="2" s="1"/>
  <c r="V64" i="2"/>
  <c r="W64" i="2" s="1"/>
  <c r="V65" i="2"/>
  <c r="W65" i="2" s="1"/>
  <c r="V66" i="2"/>
  <c r="W66" i="2" s="1"/>
  <c r="V67" i="2"/>
  <c r="W67" i="2" s="1"/>
  <c r="V68" i="2"/>
  <c r="W68" i="2" s="1"/>
  <c r="V69" i="2"/>
  <c r="W69" i="2" s="1"/>
  <c r="V70" i="2"/>
  <c r="W70" i="2" s="1"/>
  <c r="V71" i="2"/>
  <c r="W71" i="2" s="1"/>
  <c r="V72" i="2"/>
  <c r="W72" i="2" s="1"/>
  <c r="V73" i="2"/>
  <c r="W73" i="2" s="1"/>
  <c r="V74" i="2"/>
  <c r="W74" i="2" s="1"/>
  <c r="V75" i="2"/>
  <c r="W75" i="2" s="1"/>
  <c r="V76" i="2"/>
  <c r="W76" i="2" s="1"/>
  <c r="V77" i="2"/>
  <c r="W77" i="2" s="1"/>
  <c r="V78" i="2"/>
  <c r="W78" i="2" s="1"/>
  <c r="V79" i="2"/>
  <c r="W79" i="2" s="1"/>
  <c r="V80" i="2"/>
  <c r="W80" i="2" s="1"/>
  <c r="V81" i="2"/>
  <c r="W81" i="2" s="1"/>
  <c r="V82" i="2"/>
  <c r="W82" i="2" s="1"/>
  <c r="V83" i="2"/>
  <c r="W83" i="2" s="1"/>
  <c r="V84" i="2"/>
  <c r="W84" i="2" s="1"/>
  <c r="V85" i="2"/>
  <c r="W85" i="2" s="1"/>
  <c r="V86" i="2"/>
  <c r="W86" i="2" s="1"/>
  <c r="V87" i="2"/>
  <c r="W87" i="2" s="1"/>
  <c r="V88" i="2"/>
  <c r="W88" i="2" s="1"/>
  <c r="V89" i="2"/>
  <c r="W89" i="2" s="1"/>
  <c r="V90" i="2"/>
  <c r="W90" i="2" s="1"/>
  <c r="V91" i="2"/>
  <c r="W91" i="2" s="1"/>
  <c r="V92" i="2"/>
  <c r="W92" i="2" s="1"/>
  <c r="V93" i="2"/>
  <c r="W93" i="2" s="1"/>
  <c r="V94" i="2"/>
  <c r="W94" i="2" s="1"/>
  <c r="V95" i="2"/>
  <c r="W95" i="2" s="1"/>
  <c r="V96" i="2"/>
  <c r="W96" i="2" s="1"/>
  <c r="V97" i="2"/>
  <c r="W97" i="2" s="1"/>
  <c r="V98" i="2"/>
  <c r="W98" i="2" s="1"/>
  <c r="V99" i="2"/>
  <c r="W99" i="2" s="1"/>
  <c r="V100" i="2"/>
  <c r="W100" i="2" s="1"/>
  <c r="V101" i="2"/>
  <c r="W101" i="2" s="1"/>
  <c r="V102" i="2"/>
  <c r="W102" i="2" s="1"/>
  <c r="V103" i="2"/>
  <c r="W103" i="2" s="1"/>
  <c r="V104" i="2"/>
  <c r="W104" i="2" s="1"/>
  <c r="V105" i="2"/>
  <c r="W105" i="2" s="1"/>
  <c r="V106" i="2"/>
  <c r="W106" i="2" s="1"/>
  <c r="V107" i="2"/>
  <c r="W107" i="2" s="1"/>
  <c r="V108" i="2"/>
  <c r="W108" i="2" s="1"/>
  <c r="V109" i="2"/>
  <c r="W109" i="2" s="1"/>
  <c r="V110" i="2"/>
  <c r="W110" i="2" s="1"/>
  <c r="V111" i="2"/>
  <c r="W111" i="2" s="1"/>
  <c r="V112" i="2"/>
  <c r="W112" i="2" s="1"/>
  <c r="V113" i="2"/>
  <c r="W113" i="2" s="1"/>
  <c r="V114" i="2"/>
  <c r="W114" i="2" s="1"/>
  <c r="V115" i="2"/>
  <c r="W115" i="2" s="1"/>
  <c r="V116" i="2"/>
  <c r="W116" i="2" s="1"/>
  <c r="V117" i="2"/>
  <c r="W117" i="2" s="1"/>
  <c r="V118" i="2"/>
  <c r="W118" i="2" s="1"/>
  <c r="V119" i="2"/>
  <c r="W119" i="2" s="1"/>
  <c r="V120" i="2"/>
  <c r="W120" i="2" s="1"/>
  <c r="V121" i="2"/>
  <c r="W121" i="2" s="1"/>
  <c r="V122" i="2"/>
  <c r="W122" i="2" s="1"/>
  <c r="V123" i="2"/>
  <c r="W123" i="2" s="1"/>
  <c r="V124" i="2"/>
  <c r="W124" i="2" s="1"/>
  <c r="V125" i="2"/>
  <c r="W125" i="2" s="1"/>
  <c r="V126" i="2"/>
  <c r="W126" i="2" s="1"/>
  <c r="V127" i="2"/>
  <c r="W127" i="2" s="1"/>
  <c r="V128" i="2"/>
  <c r="W128" i="2" s="1"/>
  <c r="V129" i="2"/>
  <c r="W129" i="2" s="1"/>
  <c r="V130" i="2"/>
  <c r="W130" i="2" s="1"/>
  <c r="V131" i="2"/>
  <c r="W131" i="2" s="1"/>
  <c r="V132" i="2"/>
  <c r="W132" i="2" s="1"/>
  <c r="V133" i="2"/>
  <c r="W133" i="2" s="1"/>
  <c r="V134" i="2"/>
  <c r="W134" i="2" s="1"/>
  <c r="V135" i="2"/>
  <c r="W135" i="2" s="1"/>
  <c r="V136" i="2"/>
  <c r="W136" i="2" s="1"/>
  <c r="V137" i="2"/>
  <c r="W137" i="2" s="1"/>
  <c r="V138" i="2"/>
  <c r="W138" i="2" s="1"/>
  <c r="V139" i="2"/>
  <c r="W139" i="2" s="1"/>
  <c r="V140" i="2"/>
  <c r="W140" i="2" s="1"/>
  <c r="V141" i="2"/>
  <c r="W141" i="2" s="1"/>
  <c r="V142" i="2"/>
  <c r="W142" i="2" s="1"/>
  <c r="V143" i="2"/>
  <c r="W143" i="2" s="1"/>
  <c r="V144" i="2"/>
  <c r="W144" i="2" s="1"/>
  <c r="V145" i="2"/>
  <c r="W145" i="2" s="1"/>
  <c r="V146" i="2"/>
  <c r="W146" i="2" s="1"/>
  <c r="V147" i="2"/>
  <c r="W147" i="2" s="1"/>
  <c r="V148" i="2"/>
  <c r="W148" i="2" s="1"/>
  <c r="V149" i="2"/>
  <c r="W149" i="2" s="1"/>
  <c r="V150" i="2"/>
  <c r="W150" i="2" s="1"/>
  <c r="V151" i="2"/>
  <c r="W151" i="2" s="1"/>
  <c r="V152" i="2"/>
  <c r="W152" i="2" s="1"/>
  <c r="V153" i="2"/>
  <c r="W153" i="2" s="1"/>
  <c r="V154" i="2"/>
  <c r="W154" i="2" s="1"/>
  <c r="V155" i="2"/>
  <c r="W155" i="2" s="1"/>
  <c r="V156" i="2"/>
  <c r="W156" i="2" s="1"/>
  <c r="V157" i="2"/>
  <c r="W157" i="2" s="1"/>
  <c r="V158" i="2"/>
  <c r="W158" i="2" s="1"/>
  <c r="V159" i="2"/>
  <c r="W159" i="2" s="1"/>
  <c r="V160" i="2"/>
  <c r="W160" i="2" s="1"/>
  <c r="V161" i="2"/>
  <c r="W161" i="2" s="1"/>
  <c r="V162" i="2"/>
  <c r="W162" i="2" s="1"/>
  <c r="V163" i="2"/>
  <c r="W163" i="2" s="1"/>
  <c r="V164" i="2"/>
  <c r="W164" i="2" s="1"/>
  <c r="V165" i="2"/>
  <c r="W165" i="2" s="1"/>
  <c r="V166" i="2"/>
  <c r="W166" i="2" s="1"/>
  <c r="V167" i="2"/>
  <c r="W167" i="2" s="1"/>
  <c r="V168" i="2"/>
  <c r="W168" i="2" s="1"/>
  <c r="V169" i="2"/>
  <c r="W169" i="2" s="1"/>
  <c r="V170" i="2"/>
  <c r="W170" i="2" s="1"/>
  <c r="V171" i="2"/>
  <c r="W171" i="2" s="1"/>
  <c r="V172" i="2"/>
  <c r="W172" i="2" s="1"/>
  <c r="V173" i="2"/>
  <c r="W173" i="2" s="1"/>
  <c r="V174" i="2"/>
  <c r="W174" i="2" s="1"/>
  <c r="V175" i="2"/>
  <c r="W175" i="2" s="1"/>
  <c r="V176" i="2"/>
  <c r="W176" i="2" s="1"/>
  <c r="V177" i="2"/>
  <c r="W177" i="2" s="1"/>
  <c r="V178" i="2"/>
  <c r="W178" i="2" s="1"/>
  <c r="V179" i="2"/>
  <c r="W179" i="2" s="1"/>
  <c r="V180" i="2"/>
  <c r="W180" i="2" s="1"/>
  <c r="V181" i="2"/>
  <c r="W181" i="2" s="1"/>
  <c r="V182" i="2"/>
  <c r="W182" i="2" s="1"/>
  <c r="V183" i="2"/>
  <c r="W183" i="2" s="1"/>
  <c r="V184" i="2"/>
  <c r="W184" i="2" s="1"/>
  <c r="V185" i="2"/>
  <c r="W185" i="2" s="1"/>
  <c r="V186" i="2"/>
  <c r="W186" i="2" s="1"/>
  <c r="V187" i="2"/>
  <c r="W187" i="2" s="1"/>
  <c r="V188" i="2"/>
  <c r="W188" i="2" s="1"/>
  <c r="V189" i="2"/>
  <c r="W189" i="2" s="1"/>
  <c r="V190" i="2"/>
  <c r="W190" i="2" s="1"/>
  <c r="V191" i="2"/>
  <c r="W191" i="2" s="1"/>
  <c r="V192" i="2"/>
  <c r="W192" i="2" s="1"/>
  <c r="V193" i="2"/>
  <c r="W193" i="2" s="1"/>
  <c r="V194" i="2"/>
  <c r="W194" i="2" s="1"/>
  <c r="V195" i="2"/>
  <c r="W195" i="2" s="1"/>
  <c r="V196" i="2"/>
  <c r="W196" i="2" s="1"/>
  <c r="V197" i="2"/>
  <c r="W197" i="2" s="1"/>
  <c r="V198" i="2"/>
  <c r="W198" i="2" s="1"/>
  <c r="V199" i="2"/>
  <c r="W199" i="2" s="1"/>
  <c r="V200" i="2"/>
  <c r="W200" i="2" s="1"/>
  <c r="V19" i="2"/>
  <c r="W19" i="2" s="1"/>
  <c r="E19" i="2"/>
  <c r="R19" i="2" s="1"/>
  <c r="S19" i="2" s="1"/>
  <c r="E20" i="2"/>
  <c r="R20" i="2" s="1"/>
  <c r="S20" i="2" s="1"/>
  <c r="E21" i="2"/>
  <c r="R21" i="2" s="1"/>
  <c r="S21" i="2" s="1"/>
  <c r="E22" i="2"/>
  <c r="R22" i="2" s="1"/>
  <c r="S22" i="2" s="1"/>
  <c r="E23" i="2"/>
  <c r="R23" i="2" s="1"/>
  <c r="S23" i="2" s="1"/>
  <c r="E24" i="2"/>
  <c r="R24" i="2" s="1"/>
  <c r="S24" i="2" s="1"/>
  <c r="E25" i="2"/>
  <c r="R25" i="2" s="1"/>
  <c r="S25" i="2" s="1"/>
  <c r="E26" i="2"/>
  <c r="R26" i="2" s="1"/>
  <c r="S26" i="2" s="1"/>
  <c r="E27" i="2"/>
  <c r="R27" i="2" s="1"/>
  <c r="S27" i="2" s="1"/>
  <c r="E28" i="2"/>
  <c r="R28" i="2" s="1"/>
  <c r="S28" i="2" s="1"/>
  <c r="E29" i="2"/>
  <c r="R29" i="2" s="1"/>
  <c r="S29" i="2" s="1"/>
  <c r="E30" i="2"/>
  <c r="R30" i="2" s="1"/>
  <c r="S30" i="2" s="1"/>
  <c r="E31" i="2"/>
  <c r="R31" i="2" s="1"/>
  <c r="S31" i="2" s="1"/>
  <c r="E32" i="2"/>
  <c r="R32" i="2" s="1"/>
  <c r="S32" i="2" s="1"/>
  <c r="E33" i="2"/>
  <c r="R33" i="2" s="1"/>
  <c r="S33" i="2" s="1"/>
  <c r="E34" i="2"/>
  <c r="R34" i="2" s="1"/>
  <c r="S34" i="2" s="1"/>
  <c r="E35" i="2"/>
  <c r="R35" i="2" s="1"/>
  <c r="S35" i="2" s="1"/>
  <c r="E36" i="2"/>
  <c r="R36" i="2" s="1"/>
  <c r="S36" i="2" s="1"/>
  <c r="E37" i="2"/>
  <c r="R37" i="2" s="1"/>
  <c r="S37" i="2" s="1"/>
  <c r="E38" i="2"/>
  <c r="R38" i="2" s="1"/>
  <c r="S38" i="2" s="1"/>
  <c r="E39" i="2"/>
  <c r="R39" i="2" s="1"/>
  <c r="S39" i="2" s="1"/>
  <c r="E40" i="2"/>
  <c r="R40" i="2" s="1"/>
  <c r="S40" i="2" s="1"/>
  <c r="E41" i="2"/>
  <c r="R41" i="2" s="1"/>
  <c r="S41" i="2" s="1"/>
  <c r="E42" i="2"/>
  <c r="R42" i="2" s="1"/>
  <c r="S42" i="2" s="1"/>
  <c r="E43" i="2"/>
  <c r="R43" i="2" s="1"/>
  <c r="S43" i="2" s="1"/>
  <c r="E44" i="2"/>
  <c r="R44" i="2" s="1"/>
  <c r="S44" i="2" s="1"/>
  <c r="E45" i="2"/>
  <c r="R45" i="2" s="1"/>
  <c r="S45" i="2" s="1"/>
  <c r="E46" i="2"/>
  <c r="R46" i="2" s="1"/>
  <c r="S46" i="2" s="1"/>
  <c r="E47" i="2"/>
  <c r="R47" i="2" s="1"/>
  <c r="S47" i="2" s="1"/>
  <c r="E48" i="2"/>
  <c r="R48" i="2" s="1"/>
  <c r="S48" i="2" s="1"/>
  <c r="E49" i="2"/>
  <c r="R49" i="2" s="1"/>
  <c r="S49" i="2" s="1"/>
  <c r="E50" i="2"/>
  <c r="R50" i="2" s="1"/>
  <c r="S50" i="2" s="1"/>
  <c r="E51" i="2"/>
  <c r="R51" i="2" s="1"/>
  <c r="S51" i="2" s="1"/>
  <c r="E52" i="2"/>
  <c r="R52" i="2" s="1"/>
  <c r="S52" i="2" s="1"/>
  <c r="E53" i="2"/>
  <c r="R53" i="2" s="1"/>
  <c r="S53" i="2" s="1"/>
  <c r="E54" i="2"/>
  <c r="R54" i="2" s="1"/>
  <c r="S54" i="2" s="1"/>
  <c r="E55" i="2"/>
  <c r="R55" i="2" s="1"/>
  <c r="S55" i="2" s="1"/>
  <c r="E56" i="2"/>
  <c r="R56" i="2" s="1"/>
  <c r="S56" i="2" s="1"/>
  <c r="E57" i="2"/>
  <c r="R57" i="2" s="1"/>
  <c r="S57" i="2" s="1"/>
  <c r="E58" i="2"/>
  <c r="R58" i="2" s="1"/>
  <c r="S58" i="2" s="1"/>
  <c r="E59" i="2"/>
  <c r="R59" i="2" s="1"/>
  <c r="S59" i="2" s="1"/>
  <c r="E60" i="2"/>
  <c r="R60" i="2" s="1"/>
  <c r="S60" i="2" s="1"/>
  <c r="E61" i="2"/>
  <c r="R61" i="2" s="1"/>
  <c r="S61" i="2" s="1"/>
  <c r="E62" i="2"/>
  <c r="R62" i="2" s="1"/>
  <c r="S62" i="2" s="1"/>
  <c r="E63" i="2"/>
  <c r="R63" i="2" s="1"/>
  <c r="S63" i="2" s="1"/>
  <c r="E64" i="2"/>
  <c r="R64" i="2" s="1"/>
  <c r="S64" i="2" s="1"/>
  <c r="E65" i="2"/>
  <c r="R65" i="2" s="1"/>
  <c r="S65" i="2" s="1"/>
  <c r="E66" i="2"/>
  <c r="R66" i="2" s="1"/>
  <c r="S66" i="2" s="1"/>
  <c r="E67" i="2"/>
  <c r="R67" i="2" s="1"/>
  <c r="S67" i="2" s="1"/>
  <c r="E68" i="2"/>
  <c r="R68" i="2" s="1"/>
  <c r="S68" i="2" s="1"/>
  <c r="E69" i="2"/>
  <c r="R69" i="2" s="1"/>
  <c r="S69" i="2" s="1"/>
  <c r="E70" i="2"/>
  <c r="R70" i="2" s="1"/>
  <c r="S70" i="2" s="1"/>
  <c r="E71" i="2"/>
  <c r="R71" i="2" s="1"/>
  <c r="S71" i="2" s="1"/>
  <c r="E72" i="2"/>
  <c r="R72" i="2" s="1"/>
  <c r="S72" i="2" s="1"/>
  <c r="E73" i="2"/>
  <c r="R73" i="2" s="1"/>
  <c r="S73" i="2" s="1"/>
  <c r="E74" i="2"/>
  <c r="R74" i="2" s="1"/>
  <c r="S74" i="2" s="1"/>
  <c r="E75" i="2"/>
  <c r="R75" i="2" s="1"/>
  <c r="S75" i="2" s="1"/>
  <c r="E76" i="2"/>
  <c r="R76" i="2" s="1"/>
  <c r="S76" i="2" s="1"/>
  <c r="E77" i="2"/>
  <c r="R77" i="2" s="1"/>
  <c r="S77" i="2" s="1"/>
  <c r="E78" i="2"/>
  <c r="R78" i="2" s="1"/>
  <c r="S78" i="2" s="1"/>
  <c r="E79" i="2"/>
  <c r="R79" i="2" s="1"/>
  <c r="S79" i="2" s="1"/>
  <c r="E80" i="2"/>
  <c r="R80" i="2" s="1"/>
  <c r="S80" i="2" s="1"/>
  <c r="E81" i="2"/>
  <c r="R81" i="2" s="1"/>
  <c r="S81" i="2" s="1"/>
  <c r="E82" i="2"/>
  <c r="R82" i="2" s="1"/>
  <c r="S82" i="2" s="1"/>
  <c r="E83" i="2"/>
  <c r="R83" i="2" s="1"/>
  <c r="S83" i="2" s="1"/>
  <c r="E84" i="2"/>
  <c r="R84" i="2" s="1"/>
  <c r="S84" i="2" s="1"/>
  <c r="E85" i="2"/>
  <c r="R85" i="2" s="1"/>
  <c r="S85" i="2" s="1"/>
  <c r="E86" i="2"/>
  <c r="R86" i="2" s="1"/>
  <c r="S86" i="2" s="1"/>
  <c r="E87" i="2"/>
  <c r="R87" i="2" s="1"/>
  <c r="S87" i="2" s="1"/>
  <c r="E88" i="2"/>
  <c r="R88" i="2" s="1"/>
  <c r="S88" i="2" s="1"/>
  <c r="E89" i="2"/>
  <c r="R89" i="2" s="1"/>
  <c r="S89" i="2" s="1"/>
  <c r="E90" i="2"/>
  <c r="R90" i="2" s="1"/>
  <c r="S90" i="2" s="1"/>
  <c r="E91" i="2"/>
  <c r="R91" i="2" s="1"/>
  <c r="S91" i="2" s="1"/>
  <c r="E92" i="2"/>
  <c r="R92" i="2" s="1"/>
  <c r="S92" i="2" s="1"/>
  <c r="E93" i="2"/>
  <c r="R93" i="2" s="1"/>
  <c r="S93" i="2" s="1"/>
  <c r="E94" i="2"/>
  <c r="R94" i="2" s="1"/>
  <c r="S94" i="2" s="1"/>
  <c r="E95" i="2"/>
  <c r="R95" i="2" s="1"/>
  <c r="S95" i="2" s="1"/>
  <c r="E96" i="2"/>
  <c r="R96" i="2" s="1"/>
  <c r="S96" i="2" s="1"/>
  <c r="E97" i="2"/>
  <c r="R97" i="2" s="1"/>
  <c r="S97" i="2" s="1"/>
  <c r="E98" i="2"/>
  <c r="R98" i="2" s="1"/>
  <c r="S98" i="2" s="1"/>
  <c r="E99" i="2"/>
  <c r="R99" i="2" s="1"/>
  <c r="S99" i="2" s="1"/>
  <c r="E100" i="2"/>
  <c r="R100" i="2" s="1"/>
  <c r="S100" i="2" s="1"/>
  <c r="E101" i="2"/>
  <c r="R101" i="2" s="1"/>
  <c r="S101" i="2" s="1"/>
  <c r="E102" i="2"/>
  <c r="R102" i="2" s="1"/>
  <c r="S102" i="2" s="1"/>
  <c r="E103" i="2"/>
  <c r="R103" i="2" s="1"/>
  <c r="S103" i="2" s="1"/>
  <c r="E104" i="2"/>
  <c r="R104" i="2" s="1"/>
  <c r="S104" i="2" s="1"/>
  <c r="E105" i="2"/>
  <c r="R105" i="2" s="1"/>
  <c r="S105" i="2" s="1"/>
  <c r="E106" i="2"/>
  <c r="R106" i="2" s="1"/>
  <c r="S106" i="2" s="1"/>
  <c r="E107" i="2"/>
  <c r="R107" i="2" s="1"/>
  <c r="S107" i="2" s="1"/>
  <c r="E108" i="2"/>
  <c r="R108" i="2" s="1"/>
  <c r="S108" i="2" s="1"/>
  <c r="E109" i="2"/>
  <c r="R109" i="2" s="1"/>
  <c r="S109" i="2" s="1"/>
  <c r="E110" i="2"/>
  <c r="R110" i="2" s="1"/>
  <c r="S110" i="2" s="1"/>
  <c r="E111" i="2"/>
  <c r="R111" i="2" s="1"/>
  <c r="S111" i="2" s="1"/>
  <c r="E112" i="2"/>
  <c r="R112" i="2" s="1"/>
  <c r="S112" i="2" s="1"/>
  <c r="E113" i="2"/>
  <c r="R113" i="2" s="1"/>
  <c r="S113" i="2" s="1"/>
  <c r="E114" i="2"/>
  <c r="R114" i="2" s="1"/>
  <c r="S114" i="2" s="1"/>
  <c r="E115" i="2"/>
  <c r="R115" i="2" s="1"/>
  <c r="S115" i="2" s="1"/>
  <c r="E116" i="2"/>
  <c r="R116" i="2" s="1"/>
  <c r="S116" i="2" s="1"/>
  <c r="E117" i="2"/>
  <c r="R117" i="2" s="1"/>
  <c r="S117" i="2" s="1"/>
  <c r="E118" i="2"/>
  <c r="R118" i="2" s="1"/>
  <c r="S118" i="2" s="1"/>
  <c r="E119" i="2"/>
  <c r="R119" i="2" s="1"/>
  <c r="S119" i="2" s="1"/>
  <c r="E120" i="2"/>
  <c r="R120" i="2" s="1"/>
  <c r="S120" i="2" s="1"/>
  <c r="E121" i="2"/>
  <c r="R121" i="2" s="1"/>
  <c r="S121" i="2" s="1"/>
  <c r="E122" i="2"/>
  <c r="R122" i="2" s="1"/>
  <c r="S122" i="2" s="1"/>
  <c r="E123" i="2"/>
  <c r="R123" i="2" s="1"/>
  <c r="S123" i="2" s="1"/>
  <c r="E124" i="2"/>
  <c r="R124" i="2" s="1"/>
  <c r="S124" i="2" s="1"/>
  <c r="E125" i="2"/>
  <c r="R125" i="2" s="1"/>
  <c r="S125" i="2" s="1"/>
  <c r="E126" i="2"/>
  <c r="R126" i="2" s="1"/>
  <c r="S126" i="2" s="1"/>
  <c r="E127" i="2"/>
  <c r="R127" i="2" s="1"/>
  <c r="S127" i="2" s="1"/>
  <c r="E128" i="2"/>
  <c r="R128" i="2" s="1"/>
  <c r="S128" i="2" s="1"/>
  <c r="E129" i="2"/>
  <c r="R129" i="2" s="1"/>
  <c r="S129" i="2" s="1"/>
  <c r="E130" i="2"/>
  <c r="R130" i="2" s="1"/>
  <c r="S130" i="2" s="1"/>
  <c r="E131" i="2"/>
  <c r="R131" i="2" s="1"/>
  <c r="S131" i="2" s="1"/>
  <c r="E132" i="2"/>
  <c r="R132" i="2" s="1"/>
  <c r="S132" i="2" s="1"/>
  <c r="E133" i="2"/>
  <c r="R133" i="2" s="1"/>
  <c r="S133" i="2" s="1"/>
  <c r="E134" i="2"/>
  <c r="R134" i="2" s="1"/>
  <c r="S134" i="2" s="1"/>
  <c r="E135" i="2"/>
  <c r="R135" i="2" s="1"/>
  <c r="S135" i="2" s="1"/>
  <c r="E136" i="2"/>
  <c r="R136" i="2" s="1"/>
  <c r="S136" i="2" s="1"/>
  <c r="E137" i="2"/>
  <c r="R137" i="2" s="1"/>
  <c r="S137" i="2" s="1"/>
  <c r="E138" i="2"/>
  <c r="R138" i="2" s="1"/>
  <c r="S138" i="2" s="1"/>
  <c r="E139" i="2"/>
  <c r="R139" i="2" s="1"/>
  <c r="S139" i="2" s="1"/>
  <c r="E140" i="2"/>
  <c r="R140" i="2" s="1"/>
  <c r="S140" i="2" s="1"/>
  <c r="E141" i="2"/>
  <c r="R141" i="2" s="1"/>
  <c r="S141" i="2" s="1"/>
  <c r="E142" i="2"/>
  <c r="R142" i="2" s="1"/>
  <c r="S142" i="2" s="1"/>
  <c r="E143" i="2"/>
  <c r="R143" i="2" s="1"/>
  <c r="S143" i="2" s="1"/>
  <c r="E144" i="2"/>
  <c r="R144" i="2" s="1"/>
  <c r="S144" i="2" s="1"/>
  <c r="E145" i="2"/>
  <c r="R145" i="2" s="1"/>
  <c r="S145" i="2" s="1"/>
  <c r="E146" i="2"/>
  <c r="R146" i="2" s="1"/>
  <c r="S146" i="2" s="1"/>
  <c r="E147" i="2"/>
  <c r="R147" i="2" s="1"/>
  <c r="S147" i="2" s="1"/>
  <c r="E148" i="2"/>
  <c r="R148" i="2" s="1"/>
  <c r="S148" i="2" s="1"/>
  <c r="E149" i="2"/>
  <c r="R149" i="2" s="1"/>
  <c r="S149" i="2" s="1"/>
  <c r="E150" i="2"/>
  <c r="R150" i="2" s="1"/>
  <c r="S150" i="2" s="1"/>
  <c r="E151" i="2"/>
  <c r="R151" i="2" s="1"/>
  <c r="S151" i="2" s="1"/>
  <c r="E152" i="2"/>
  <c r="R152" i="2" s="1"/>
  <c r="S152" i="2" s="1"/>
  <c r="E153" i="2"/>
  <c r="R153" i="2" s="1"/>
  <c r="S153" i="2" s="1"/>
  <c r="E154" i="2"/>
  <c r="R154" i="2" s="1"/>
  <c r="S154" i="2" s="1"/>
  <c r="E155" i="2"/>
  <c r="R155" i="2" s="1"/>
  <c r="S155" i="2" s="1"/>
  <c r="E156" i="2"/>
  <c r="R156" i="2" s="1"/>
  <c r="S156" i="2" s="1"/>
  <c r="E157" i="2"/>
  <c r="R157" i="2" s="1"/>
  <c r="S157" i="2" s="1"/>
  <c r="E158" i="2"/>
  <c r="R158" i="2" s="1"/>
  <c r="S158" i="2" s="1"/>
  <c r="E159" i="2"/>
  <c r="R159" i="2" s="1"/>
  <c r="S159" i="2" s="1"/>
  <c r="E160" i="2"/>
  <c r="R160" i="2" s="1"/>
  <c r="S160" i="2" s="1"/>
  <c r="E161" i="2"/>
  <c r="R161" i="2" s="1"/>
  <c r="S161" i="2" s="1"/>
  <c r="E162" i="2"/>
  <c r="R162" i="2" s="1"/>
  <c r="S162" i="2" s="1"/>
  <c r="E163" i="2"/>
  <c r="R163" i="2" s="1"/>
  <c r="S163" i="2" s="1"/>
  <c r="E164" i="2"/>
  <c r="R164" i="2" s="1"/>
  <c r="S164" i="2" s="1"/>
  <c r="E165" i="2"/>
  <c r="R165" i="2" s="1"/>
  <c r="S165" i="2" s="1"/>
  <c r="E166" i="2"/>
  <c r="R166" i="2" s="1"/>
  <c r="S166" i="2" s="1"/>
  <c r="E167" i="2"/>
  <c r="R167" i="2" s="1"/>
  <c r="S167" i="2" s="1"/>
  <c r="E168" i="2"/>
  <c r="R168" i="2" s="1"/>
  <c r="S168" i="2" s="1"/>
  <c r="E169" i="2"/>
  <c r="R169" i="2" s="1"/>
  <c r="S169" i="2" s="1"/>
  <c r="E170" i="2"/>
  <c r="R170" i="2" s="1"/>
  <c r="S170" i="2" s="1"/>
  <c r="E171" i="2"/>
  <c r="R171" i="2" s="1"/>
  <c r="S171" i="2" s="1"/>
  <c r="E172" i="2"/>
  <c r="R172" i="2" s="1"/>
  <c r="S172" i="2" s="1"/>
  <c r="E173" i="2"/>
  <c r="R173" i="2" s="1"/>
  <c r="S173" i="2" s="1"/>
  <c r="E174" i="2"/>
  <c r="R174" i="2" s="1"/>
  <c r="S174" i="2" s="1"/>
  <c r="E175" i="2"/>
  <c r="R175" i="2" s="1"/>
  <c r="S175" i="2" s="1"/>
  <c r="E176" i="2"/>
  <c r="R176" i="2" s="1"/>
  <c r="S176" i="2" s="1"/>
  <c r="E177" i="2"/>
  <c r="R177" i="2" s="1"/>
  <c r="S177" i="2" s="1"/>
  <c r="E178" i="2"/>
  <c r="R178" i="2" s="1"/>
  <c r="S178" i="2" s="1"/>
  <c r="E179" i="2"/>
  <c r="R179" i="2" s="1"/>
  <c r="S179" i="2" s="1"/>
  <c r="E180" i="2"/>
  <c r="R180" i="2" s="1"/>
  <c r="S180" i="2" s="1"/>
  <c r="E181" i="2"/>
  <c r="R181" i="2" s="1"/>
  <c r="S181" i="2" s="1"/>
  <c r="E182" i="2"/>
  <c r="R182" i="2" s="1"/>
  <c r="S182" i="2" s="1"/>
  <c r="E183" i="2"/>
  <c r="R183" i="2" s="1"/>
  <c r="S183" i="2" s="1"/>
  <c r="E184" i="2"/>
  <c r="R184" i="2" s="1"/>
  <c r="S184" i="2" s="1"/>
  <c r="E185" i="2"/>
  <c r="R185" i="2" s="1"/>
  <c r="S185" i="2" s="1"/>
  <c r="E186" i="2"/>
  <c r="R186" i="2" s="1"/>
  <c r="S186" i="2" s="1"/>
  <c r="E187" i="2"/>
  <c r="R187" i="2" s="1"/>
  <c r="S187" i="2" s="1"/>
  <c r="E188" i="2"/>
  <c r="R188" i="2" s="1"/>
  <c r="S188" i="2" s="1"/>
  <c r="E189" i="2"/>
  <c r="R189" i="2" s="1"/>
  <c r="S189" i="2" s="1"/>
  <c r="E190" i="2"/>
  <c r="R190" i="2" s="1"/>
  <c r="S190" i="2" s="1"/>
  <c r="E191" i="2"/>
  <c r="R191" i="2" s="1"/>
  <c r="S191" i="2" s="1"/>
  <c r="E192" i="2"/>
  <c r="R192" i="2" s="1"/>
  <c r="S192" i="2" s="1"/>
  <c r="E193" i="2"/>
  <c r="R193" i="2" s="1"/>
  <c r="S193" i="2" s="1"/>
  <c r="E194" i="2"/>
  <c r="R194" i="2" s="1"/>
  <c r="S194" i="2" s="1"/>
  <c r="E195" i="2"/>
  <c r="R195" i="2" s="1"/>
  <c r="S195" i="2" s="1"/>
  <c r="E196" i="2"/>
  <c r="R196" i="2" s="1"/>
  <c r="S196" i="2" s="1"/>
  <c r="E197" i="2"/>
  <c r="R197" i="2" s="1"/>
  <c r="S197" i="2" s="1"/>
  <c r="E198" i="2"/>
  <c r="R198" i="2" s="1"/>
  <c r="S198" i="2" s="1"/>
  <c r="E199" i="2"/>
  <c r="R199" i="2" s="1"/>
  <c r="S199" i="2" s="1"/>
  <c r="E200" i="2"/>
  <c r="R200" i="2" s="1"/>
  <c r="S200" i="2" s="1"/>
  <c r="J19" i="12"/>
  <c r="J20" i="12"/>
  <c r="J21" i="12"/>
  <c r="J22" i="12"/>
  <c r="J23" i="12"/>
  <c r="J24" i="12"/>
  <c r="J25" i="12"/>
  <c r="J26" i="12"/>
  <c r="J27" i="12"/>
  <c r="J28" i="12"/>
  <c r="J29" i="12"/>
  <c r="J30" i="12"/>
  <c r="J31" i="12"/>
  <c r="J32" i="12"/>
  <c r="J33" i="12"/>
  <c r="J34" i="12"/>
  <c r="J35" i="12"/>
  <c r="J36" i="12"/>
  <c r="J37" i="12"/>
  <c r="J38" i="12"/>
  <c r="J39" i="12"/>
  <c r="J40" i="12"/>
  <c r="J41" i="12"/>
  <c r="J42" i="12"/>
  <c r="J43" i="12"/>
  <c r="J44" i="12"/>
  <c r="J45" i="12"/>
  <c r="J46" i="12"/>
  <c r="J47" i="12"/>
  <c r="J48" i="12"/>
  <c r="J49" i="12"/>
  <c r="J50" i="12"/>
  <c r="J51" i="12"/>
  <c r="J52" i="12"/>
  <c r="J53" i="12"/>
  <c r="J54" i="12"/>
  <c r="J55" i="12"/>
  <c r="J56" i="12"/>
  <c r="J57" i="12"/>
  <c r="J58" i="12"/>
  <c r="J59" i="12"/>
  <c r="J60" i="12"/>
  <c r="J61" i="12"/>
  <c r="J62" i="12"/>
  <c r="J63" i="12"/>
  <c r="J64" i="12"/>
  <c r="J65" i="12"/>
  <c r="J66" i="12"/>
  <c r="J67" i="12"/>
  <c r="J68" i="12"/>
  <c r="J69" i="12"/>
  <c r="J70" i="12"/>
  <c r="J71" i="12"/>
  <c r="J72" i="12"/>
  <c r="J73" i="12"/>
  <c r="J74" i="12"/>
  <c r="J75" i="12"/>
  <c r="J76" i="12"/>
  <c r="J77" i="12"/>
  <c r="J78" i="12"/>
  <c r="J79" i="12"/>
  <c r="J80" i="12"/>
  <c r="J81" i="12"/>
  <c r="J82" i="12"/>
  <c r="J83" i="12"/>
  <c r="J84" i="12"/>
  <c r="J85" i="12"/>
  <c r="J86" i="12"/>
  <c r="J87" i="12"/>
  <c r="J88" i="12"/>
  <c r="J89" i="12"/>
  <c r="J90" i="12"/>
  <c r="J91" i="12"/>
  <c r="J92" i="12"/>
  <c r="J93" i="12"/>
  <c r="J94" i="12"/>
  <c r="J95" i="12"/>
  <c r="J96" i="12"/>
  <c r="J97" i="12"/>
  <c r="J98" i="12"/>
  <c r="J99" i="12"/>
  <c r="J100" i="12"/>
  <c r="J101" i="12"/>
  <c r="J102" i="12"/>
  <c r="J103" i="12"/>
  <c r="J104" i="12"/>
  <c r="J105" i="12"/>
  <c r="J106" i="12"/>
  <c r="J107" i="12"/>
  <c r="J108" i="12"/>
  <c r="J109" i="12"/>
  <c r="J110" i="12"/>
  <c r="J111" i="12"/>
  <c r="J112" i="12"/>
  <c r="J113" i="12"/>
  <c r="J114" i="12"/>
  <c r="J115" i="12"/>
  <c r="J116" i="12"/>
  <c r="J117" i="12"/>
  <c r="J118" i="12"/>
  <c r="J119" i="12"/>
  <c r="J120" i="12"/>
  <c r="J121" i="12"/>
  <c r="J122" i="12"/>
  <c r="J123" i="12"/>
  <c r="J124" i="12"/>
  <c r="J125" i="12"/>
  <c r="J126" i="12"/>
  <c r="J127" i="12"/>
  <c r="J128" i="12"/>
  <c r="J129" i="12"/>
  <c r="J130" i="12"/>
  <c r="J131" i="12"/>
  <c r="J132" i="12"/>
  <c r="J133" i="12"/>
  <c r="J134" i="12"/>
  <c r="J135" i="12"/>
  <c r="J136" i="12"/>
  <c r="J137" i="12"/>
  <c r="J138" i="12"/>
  <c r="J139" i="12"/>
  <c r="J140" i="12"/>
  <c r="J141" i="12"/>
  <c r="J142" i="12"/>
  <c r="J143" i="12"/>
  <c r="J144" i="12"/>
  <c r="J145" i="12"/>
  <c r="J146" i="12"/>
  <c r="J147" i="12"/>
  <c r="J148" i="12"/>
  <c r="J149" i="12"/>
  <c r="J150" i="12"/>
  <c r="J151" i="12"/>
  <c r="J152" i="12"/>
  <c r="J153" i="12"/>
  <c r="J154" i="12"/>
  <c r="J155" i="12"/>
  <c r="J156" i="12"/>
  <c r="J157" i="12"/>
  <c r="J158" i="12"/>
  <c r="J159" i="12"/>
  <c r="J160" i="12"/>
  <c r="J161" i="12"/>
  <c r="J162" i="12"/>
  <c r="J163" i="12"/>
  <c r="J164" i="12"/>
  <c r="J165" i="12"/>
  <c r="J166" i="12"/>
  <c r="J167" i="12"/>
  <c r="J168" i="12"/>
  <c r="J169" i="12"/>
  <c r="J170" i="12"/>
  <c r="J171" i="12"/>
  <c r="J172" i="12"/>
  <c r="J173" i="12"/>
  <c r="J174" i="12"/>
  <c r="J175" i="12"/>
  <c r="J176" i="12"/>
  <c r="J177" i="12"/>
  <c r="J178" i="12"/>
  <c r="J179" i="12"/>
  <c r="J180" i="12"/>
  <c r="J181" i="12"/>
  <c r="J182" i="12"/>
  <c r="J183" i="12"/>
  <c r="J184" i="12"/>
  <c r="J185" i="12"/>
  <c r="J186" i="12"/>
  <c r="J187" i="12"/>
  <c r="J188" i="12"/>
  <c r="J189" i="12"/>
  <c r="J190" i="12"/>
  <c r="J191" i="12"/>
  <c r="J192" i="12"/>
  <c r="J193" i="12"/>
  <c r="J194" i="12"/>
  <c r="J195" i="12"/>
  <c r="J196" i="12"/>
  <c r="J197" i="12"/>
  <c r="J198" i="12"/>
  <c r="J199" i="12"/>
  <c r="J200" i="12"/>
  <c r="J201" i="12"/>
  <c r="J202" i="12"/>
  <c r="J203" i="12"/>
  <c r="J204" i="12"/>
  <c r="J205" i="12"/>
  <c r="J206" i="12"/>
  <c r="J207" i="12"/>
  <c r="J208" i="12"/>
  <c r="J209" i="12"/>
  <c r="J210" i="12"/>
  <c r="J211" i="12"/>
  <c r="J212" i="12"/>
  <c r="J213" i="12"/>
  <c r="J214" i="12"/>
  <c r="J215" i="12"/>
  <c r="J216" i="12"/>
  <c r="J217" i="12"/>
  <c r="J218" i="12"/>
  <c r="J219" i="12"/>
  <c r="J220" i="12"/>
  <c r="J221" i="12"/>
  <c r="J222" i="12"/>
  <c r="J223" i="12"/>
  <c r="J224" i="12"/>
  <c r="J225" i="12"/>
  <c r="J226" i="12"/>
  <c r="J227" i="12"/>
  <c r="J228" i="12"/>
  <c r="J229" i="12"/>
  <c r="J230" i="12"/>
  <c r="J231" i="12"/>
  <c r="J232" i="12"/>
  <c r="J233" i="12"/>
  <c r="J234" i="12"/>
  <c r="J235" i="12"/>
  <c r="J236" i="12"/>
  <c r="J237" i="12"/>
  <c r="J238" i="12"/>
  <c r="J239" i="12"/>
  <c r="J240" i="12"/>
  <c r="J241" i="12"/>
  <c r="J242" i="12"/>
  <c r="J243" i="12"/>
  <c r="J244" i="12"/>
  <c r="J245" i="12"/>
  <c r="J246" i="12"/>
  <c r="J247" i="12"/>
  <c r="J248" i="12"/>
  <c r="J249" i="12"/>
  <c r="J250" i="12"/>
  <c r="J251" i="12"/>
  <c r="J252" i="12"/>
  <c r="J253" i="12"/>
  <c r="J254" i="12"/>
  <c r="J255" i="12"/>
  <c r="J256" i="12"/>
  <c r="J257" i="12"/>
  <c r="J258" i="12"/>
  <c r="J259" i="12"/>
  <c r="J260" i="12"/>
  <c r="J261" i="12"/>
  <c r="J262" i="12"/>
  <c r="J263" i="12"/>
  <c r="J264" i="12"/>
  <c r="J265" i="12"/>
  <c r="J266" i="12"/>
  <c r="J267" i="12"/>
  <c r="J268" i="12"/>
  <c r="J269" i="12"/>
  <c r="J270" i="12"/>
  <c r="J271" i="12"/>
  <c r="J272" i="12"/>
  <c r="J273" i="12"/>
  <c r="J274" i="12"/>
  <c r="J275" i="12"/>
  <c r="J276" i="12"/>
  <c r="J277" i="12"/>
  <c r="J278" i="12"/>
  <c r="J279" i="12"/>
  <c r="J280" i="12"/>
  <c r="J281" i="12"/>
  <c r="J282" i="12"/>
  <c r="J283" i="12"/>
  <c r="J284" i="12"/>
  <c r="J285" i="12"/>
  <c r="J286" i="12"/>
  <c r="J287" i="12"/>
  <c r="J288" i="12"/>
  <c r="J289" i="12"/>
  <c r="J290" i="12"/>
  <c r="J291" i="12"/>
  <c r="J292" i="12"/>
  <c r="J293" i="12"/>
  <c r="J294" i="12"/>
  <c r="J295" i="12"/>
  <c r="J296" i="12"/>
  <c r="J297" i="12"/>
  <c r="J298" i="12"/>
  <c r="J299" i="12"/>
  <c r="J300" i="12"/>
  <c r="J301" i="12"/>
  <c r="J302" i="12"/>
  <c r="J303" i="12"/>
  <c r="J304" i="12"/>
  <c r="J305" i="12"/>
  <c r="J306" i="12"/>
  <c r="J307" i="12"/>
  <c r="J308" i="12"/>
  <c r="J309" i="12"/>
  <c r="J310" i="12"/>
  <c r="J311" i="12"/>
  <c r="J312" i="12"/>
  <c r="J313" i="12"/>
  <c r="J314" i="12"/>
  <c r="J315" i="12"/>
  <c r="J316" i="12"/>
  <c r="J317" i="12"/>
  <c r="J318" i="12"/>
  <c r="J319" i="12"/>
  <c r="J320" i="12"/>
  <c r="J321" i="12"/>
  <c r="J322" i="12"/>
  <c r="J323" i="12"/>
  <c r="J324" i="12"/>
  <c r="J325" i="12"/>
  <c r="J326" i="12"/>
  <c r="J327" i="12"/>
  <c r="J328" i="12"/>
  <c r="J329" i="12"/>
  <c r="J330" i="12"/>
  <c r="J331" i="12"/>
  <c r="J332" i="12"/>
  <c r="J333" i="12"/>
  <c r="J334" i="12"/>
  <c r="J335" i="12"/>
  <c r="J336" i="12"/>
  <c r="J337" i="12"/>
  <c r="J338" i="12"/>
  <c r="J339" i="12"/>
  <c r="J340" i="12"/>
  <c r="J341" i="12"/>
  <c r="J342" i="12"/>
  <c r="J343" i="12"/>
  <c r="J344" i="12"/>
  <c r="J345" i="12"/>
  <c r="J346" i="12"/>
  <c r="J347" i="12"/>
  <c r="J348" i="12"/>
  <c r="J349" i="12"/>
  <c r="J350" i="12"/>
  <c r="J351" i="12"/>
  <c r="J352" i="12"/>
  <c r="J353" i="12"/>
  <c r="J354" i="12"/>
  <c r="J355" i="12"/>
  <c r="J356" i="12"/>
  <c r="J357" i="12"/>
  <c r="J358" i="12"/>
  <c r="J359" i="12"/>
  <c r="J360" i="12"/>
  <c r="J361" i="12"/>
  <c r="J362" i="12"/>
  <c r="J363" i="12"/>
  <c r="J364" i="12"/>
  <c r="J365" i="12"/>
  <c r="J366" i="12"/>
  <c r="J367" i="12"/>
  <c r="J368" i="12"/>
  <c r="J369" i="12"/>
  <c r="J370" i="12"/>
  <c r="J371" i="12"/>
  <c r="J372" i="12"/>
  <c r="J373" i="12"/>
  <c r="J374" i="12"/>
  <c r="J375" i="12"/>
  <c r="J376" i="12"/>
  <c r="J377" i="12"/>
  <c r="J378" i="12"/>
  <c r="J379" i="12"/>
  <c r="J380" i="12"/>
  <c r="J381" i="12"/>
  <c r="J382" i="12"/>
  <c r="J383" i="12"/>
  <c r="J384" i="12"/>
  <c r="J385" i="12"/>
  <c r="J386" i="12"/>
  <c r="J387" i="12"/>
  <c r="J388" i="12"/>
  <c r="J389" i="12"/>
  <c r="J390" i="12"/>
  <c r="J391" i="12"/>
  <c r="J392" i="12"/>
  <c r="J393" i="12"/>
  <c r="J394" i="12"/>
  <c r="J395" i="12"/>
  <c r="J396" i="12"/>
  <c r="J397" i="12"/>
  <c r="J398" i="12"/>
  <c r="J399" i="12"/>
  <c r="J400" i="12"/>
  <c r="J401" i="12"/>
  <c r="J402" i="12"/>
  <c r="J403" i="12"/>
  <c r="J404" i="12"/>
  <c r="J405" i="12"/>
  <c r="J406" i="12"/>
  <c r="J407" i="12"/>
  <c r="J408" i="12"/>
  <c r="J409" i="12"/>
  <c r="J410" i="12"/>
  <c r="J411" i="12"/>
  <c r="J412" i="12"/>
  <c r="J413" i="12"/>
  <c r="J414" i="12"/>
  <c r="J415" i="12"/>
  <c r="J416" i="12"/>
  <c r="J417" i="12"/>
  <c r="J418" i="12"/>
  <c r="J419" i="12"/>
  <c r="J420" i="12"/>
  <c r="J421" i="12"/>
  <c r="J422" i="12"/>
  <c r="J423" i="12"/>
  <c r="J424" i="12"/>
  <c r="J425" i="12"/>
  <c r="J426" i="12"/>
  <c r="J427" i="12"/>
  <c r="J428" i="12"/>
  <c r="J429" i="12"/>
  <c r="J430" i="12"/>
  <c r="J431" i="12"/>
  <c r="J432" i="12"/>
  <c r="J433" i="12"/>
  <c r="J434" i="12"/>
  <c r="J435" i="12"/>
  <c r="J436" i="12"/>
  <c r="J437" i="12"/>
  <c r="J438" i="12"/>
  <c r="J439" i="12"/>
  <c r="J440" i="12"/>
  <c r="J441" i="12"/>
  <c r="J442" i="12"/>
  <c r="J443" i="12"/>
  <c r="J444" i="12"/>
  <c r="J445" i="12"/>
  <c r="J446" i="12"/>
  <c r="J447" i="12"/>
  <c r="J448" i="12"/>
  <c r="J449" i="12"/>
  <c r="J450" i="12"/>
  <c r="J451" i="12"/>
  <c r="J452" i="12"/>
  <c r="J453" i="12"/>
  <c r="J454" i="12"/>
  <c r="J455" i="12"/>
  <c r="J456" i="12"/>
  <c r="J457" i="12"/>
  <c r="J458" i="12"/>
  <c r="J459" i="12"/>
  <c r="J460" i="12"/>
  <c r="J461" i="12"/>
  <c r="J462" i="12"/>
  <c r="J463" i="12"/>
  <c r="J464" i="12"/>
  <c r="J465" i="12"/>
  <c r="J466" i="12"/>
  <c r="J467" i="12"/>
  <c r="J468" i="12"/>
  <c r="J469" i="12"/>
  <c r="J470" i="12"/>
  <c r="J471" i="12"/>
  <c r="J472" i="12"/>
  <c r="J473" i="12"/>
  <c r="J474" i="12"/>
  <c r="J475" i="12"/>
  <c r="J476" i="12"/>
  <c r="J477" i="12"/>
  <c r="J478" i="12"/>
  <c r="J479" i="12"/>
  <c r="J480" i="12"/>
  <c r="J481" i="12"/>
  <c r="J482" i="12"/>
  <c r="J483" i="12"/>
  <c r="J484" i="12"/>
  <c r="J485" i="12"/>
  <c r="J486" i="12"/>
  <c r="J487" i="12"/>
  <c r="J488" i="12"/>
  <c r="J489" i="12"/>
  <c r="J490" i="12"/>
  <c r="J491" i="12"/>
  <c r="J492" i="12"/>
  <c r="J493" i="12"/>
  <c r="J494" i="12"/>
  <c r="J495" i="12"/>
  <c r="J496" i="12"/>
  <c r="J497" i="12"/>
  <c r="J498" i="12"/>
  <c r="J499" i="12"/>
  <c r="J500" i="12"/>
  <c r="J501" i="12"/>
  <c r="J502" i="12"/>
  <c r="J503" i="12"/>
  <c r="J504" i="12"/>
  <c r="J505" i="12"/>
  <c r="J506" i="12"/>
  <c r="J507" i="12"/>
  <c r="J508" i="12"/>
  <c r="J509" i="12"/>
  <c r="J510" i="12"/>
  <c r="J511" i="12"/>
  <c r="J512" i="12"/>
  <c r="J513" i="12"/>
  <c r="J514" i="12"/>
  <c r="J515" i="12"/>
  <c r="J516" i="12"/>
  <c r="J517" i="12"/>
  <c r="J518" i="12"/>
  <c r="J519" i="12"/>
  <c r="J520" i="12"/>
  <c r="J521" i="12"/>
  <c r="J522" i="12"/>
  <c r="J523" i="12"/>
  <c r="J524" i="12"/>
  <c r="J525" i="12"/>
  <c r="J526" i="12"/>
  <c r="J527" i="12"/>
  <c r="J528" i="12"/>
  <c r="J529" i="12"/>
  <c r="J530" i="12"/>
  <c r="J531" i="12"/>
  <c r="J532" i="12"/>
  <c r="J533" i="12"/>
  <c r="J534" i="12"/>
  <c r="J535" i="12"/>
  <c r="J536" i="12"/>
  <c r="J537" i="12"/>
  <c r="J538" i="12"/>
  <c r="J539" i="12"/>
  <c r="J540" i="12"/>
  <c r="J541" i="12"/>
  <c r="J542" i="12"/>
  <c r="J543" i="12"/>
  <c r="J544" i="12"/>
  <c r="J545" i="12"/>
  <c r="J546" i="12"/>
  <c r="J547" i="12"/>
  <c r="J548" i="12"/>
  <c r="J549" i="12"/>
  <c r="J550" i="12"/>
  <c r="J551" i="12"/>
  <c r="J552" i="12"/>
  <c r="J553" i="12"/>
  <c r="J554" i="12"/>
  <c r="J555" i="12"/>
  <c r="J556" i="12"/>
  <c r="J557" i="12"/>
  <c r="J558" i="12"/>
  <c r="J559" i="12"/>
  <c r="J560" i="12"/>
  <c r="J561" i="12"/>
  <c r="J562" i="12"/>
  <c r="J563" i="12"/>
  <c r="J564" i="12"/>
  <c r="J565" i="12"/>
  <c r="J566" i="12"/>
  <c r="J567" i="12"/>
  <c r="J568" i="12"/>
  <c r="J569" i="12"/>
  <c r="J570" i="12"/>
  <c r="J571" i="12"/>
  <c r="J572" i="12"/>
  <c r="J573" i="12"/>
  <c r="J574" i="12"/>
  <c r="J575" i="12"/>
  <c r="J576" i="12"/>
  <c r="J577" i="12"/>
  <c r="J578" i="12"/>
  <c r="J579" i="12"/>
  <c r="J580" i="12"/>
  <c r="J581" i="12"/>
  <c r="J582" i="12"/>
  <c r="J583" i="12"/>
  <c r="J584" i="12"/>
  <c r="J585" i="12"/>
  <c r="J586" i="12"/>
  <c r="J587" i="12"/>
  <c r="J588" i="12"/>
  <c r="J589" i="12"/>
  <c r="J590" i="12"/>
  <c r="J591" i="12"/>
  <c r="J592" i="12"/>
  <c r="J593" i="12"/>
  <c r="J594" i="12"/>
  <c r="J595" i="12"/>
  <c r="J596" i="12"/>
  <c r="J597" i="12"/>
  <c r="J598" i="12"/>
  <c r="J599" i="12"/>
  <c r="J600" i="12"/>
  <c r="J601" i="12"/>
  <c r="J602" i="12"/>
  <c r="J603" i="12"/>
  <c r="J604" i="12"/>
  <c r="J605" i="12"/>
  <c r="J606" i="12"/>
  <c r="J607" i="12"/>
  <c r="J608" i="12"/>
  <c r="J609" i="12"/>
  <c r="J610" i="12"/>
  <c r="J611" i="12"/>
  <c r="J612" i="12"/>
  <c r="J613" i="12"/>
  <c r="J614" i="12"/>
  <c r="J615" i="12"/>
  <c r="J616" i="12"/>
  <c r="E20" i="14"/>
  <c r="E8" i="14"/>
  <c r="E7" i="14"/>
  <c r="E4" i="14"/>
  <c r="F201" i="2"/>
  <c r="E19" i="14"/>
  <c r="L610" i="12" l="1"/>
  <c r="N610" i="12"/>
  <c r="L598" i="12"/>
  <c r="N598" i="12"/>
  <c r="L586" i="12"/>
  <c r="N586" i="12"/>
  <c r="L574" i="12"/>
  <c r="N574" i="12"/>
  <c r="L562" i="12"/>
  <c r="N562" i="12"/>
  <c r="L550" i="12"/>
  <c r="M550" i="12" s="1"/>
  <c r="O550" i="12" s="1"/>
  <c r="N550" i="12"/>
  <c r="L538" i="12"/>
  <c r="N538" i="12"/>
  <c r="L526" i="12"/>
  <c r="N526" i="12"/>
  <c r="L514" i="12"/>
  <c r="N514" i="12"/>
  <c r="N502" i="12"/>
  <c r="L502" i="12"/>
  <c r="L490" i="12"/>
  <c r="N490" i="12"/>
  <c r="L478" i="12"/>
  <c r="M478" i="12" s="1"/>
  <c r="O478" i="12" s="1"/>
  <c r="N478" i="12"/>
  <c r="L466" i="12"/>
  <c r="N466" i="12"/>
  <c r="N454" i="12"/>
  <c r="L454" i="12"/>
  <c r="L442" i="12"/>
  <c r="N442" i="12"/>
  <c r="L430" i="12"/>
  <c r="N430" i="12"/>
  <c r="L418" i="12"/>
  <c r="N418" i="12"/>
  <c r="L406" i="12"/>
  <c r="N406" i="12"/>
  <c r="L394" i="12"/>
  <c r="N394" i="12"/>
  <c r="L382" i="12"/>
  <c r="N382" i="12"/>
  <c r="L370" i="12"/>
  <c r="N370" i="12"/>
  <c r="L358" i="12"/>
  <c r="N358" i="12"/>
  <c r="L346" i="12"/>
  <c r="N346" i="12"/>
  <c r="L334" i="12"/>
  <c r="M334" i="12" s="1"/>
  <c r="O334" i="12" s="1"/>
  <c r="N334" i="12"/>
  <c r="L322" i="12"/>
  <c r="N322" i="12"/>
  <c r="L310" i="12"/>
  <c r="N310" i="12"/>
  <c r="L298" i="12"/>
  <c r="N298" i="12"/>
  <c r="N286" i="12"/>
  <c r="L286" i="12"/>
  <c r="L274" i="12"/>
  <c r="N274" i="12"/>
  <c r="L262" i="12"/>
  <c r="M262" i="12" s="1"/>
  <c r="O262" i="12" s="1"/>
  <c r="N262" i="12"/>
  <c r="L250" i="12"/>
  <c r="N250" i="12"/>
  <c r="L238" i="12"/>
  <c r="N238" i="12"/>
  <c r="L226" i="12"/>
  <c r="N226" i="12"/>
  <c r="N214" i="12"/>
  <c r="L214" i="12"/>
  <c r="L202" i="12"/>
  <c r="N202" i="12"/>
  <c r="L190" i="12"/>
  <c r="M190" i="12" s="1"/>
  <c r="O190" i="12" s="1"/>
  <c r="N190" i="12"/>
  <c r="L178" i="12"/>
  <c r="N178" i="12"/>
  <c r="L166" i="12"/>
  <c r="M166" i="12" s="1"/>
  <c r="O166" i="12" s="1"/>
  <c r="N166" i="12"/>
  <c r="L154" i="12"/>
  <c r="N154" i="12"/>
  <c r="L142" i="12"/>
  <c r="M142" i="12" s="1"/>
  <c r="O142" i="12" s="1"/>
  <c r="N142" i="12"/>
  <c r="L130" i="12"/>
  <c r="M130" i="12" s="1"/>
  <c r="O130" i="12" s="1"/>
  <c r="N130" i="12"/>
  <c r="M118" i="12"/>
  <c r="O118" i="12" s="1"/>
  <c r="L118" i="12"/>
  <c r="N118" i="12"/>
  <c r="L106" i="12"/>
  <c r="N106" i="12"/>
  <c r="L94" i="12"/>
  <c r="M94" i="12" s="1"/>
  <c r="O94" i="12" s="1"/>
  <c r="N94" i="12"/>
  <c r="L82" i="12"/>
  <c r="N82" i="12"/>
  <c r="M70" i="12"/>
  <c r="O70" i="12" s="1"/>
  <c r="L70" i="12"/>
  <c r="N70" i="12"/>
  <c r="L58" i="12"/>
  <c r="N58" i="12"/>
  <c r="M46" i="12"/>
  <c r="L46" i="12"/>
  <c r="N46" i="12"/>
  <c r="L34" i="12"/>
  <c r="N34" i="12"/>
  <c r="M22" i="12"/>
  <c r="L22" i="12"/>
  <c r="N22" i="12"/>
  <c r="N597" i="12"/>
  <c r="L597" i="12"/>
  <c r="L537" i="12"/>
  <c r="N537" i="12"/>
  <c r="L429" i="12"/>
  <c r="N429" i="12"/>
  <c r="N369" i="12"/>
  <c r="L369" i="12"/>
  <c r="N333" i="12"/>
  <c r="L333" i="12"/>
  <c r="N321" i="12"/>
  <c r="L321" i="12"/>
  <c r="M321" i="12" s="1"/>
  <c r="O321" i="12" s="1"/>
  <c r="N309" i="12"/>
  <c r="L309" i="12"/>
  <c r="N297" i="12"/>
  <c r="L297" i="12"/>
  <c r="L285" i="12"/>
  <c r="N285" i="12"/>
  <c r="N273" i="12"/>
  <c r="L273" i="12"/>
  <c r="N261" i="12"/>
  <c r="L261" i="12"/>
  <c r="N249" i="12"/>
  <c r="L249" i="12"/>
  <c r="M249" i="12" s="1"/>
  <c r="O249" i="12" s="1"/>
  <c r="N237" i="12"/>
  <c r="L237" i="12"/>
  <c r="N225" i="12"/>
  <c r="L225" i="12"/>
  <c r="L213" i="12"/>
  <c r="N213" i="12"/>
  <c r="N201" i="12"/>
  <c r="L201" i="12"/>
  <c r="N189" i="12"/>
  <c r="L189" i="12"/>
  <c r="N177" i="12"/>
  <c r="L177" i="12"/>
  <c r="M177" i="12" s="1"/>
  <c r="O177" i="12" s="1"/>
  <c r="N165" i="12"/>
  <c r="L165" i="12"/>
  <c r="N153" i="12"/>
  <c r="L153" i="12"/>
  <c r="N141" i="12"/>
  <c r="L141" i="12"/>
  <c r="N129" i="12"/>
  <c r="L129" i="12"/>
  <c r="N117" i="12"/>
  <c r="L117" i="12"/>
  <c r="N105" i="12"/>
  <c r="L105" i="12"/>
  <c r="M105" i="12" s="1"/>
  <c r="O105" i="12" s="1"/>
  <c r="N93" i="12"/>
  <c r="L93" i="12"/>
  <c r="N81" i="12"/>
  <c r="L81" i="12"/>
  <c r="N69" i="12"/>
  <c r="L69" i="12"/>
  <c r="N57" i="12"/>
  <c r="L57" i="12"/>
  <c r="N45" i="12"/>
  <c r="L45" i="12"/>
  <c r="N33" i="12"/>
  <c r="L33" i="12"/>
  <c r="M33" i="12" s="1"/>
  <c r="O33" i="12" s="1"/>
  <c r="N21" i="12"/>
  <c r="L21" i="12"/>
  <c r="N608" i="12"/>
  <c r="L608" i="12"/>
  <c r="L596" i="12"/>
  <c r="N596" i="12"/>
  <c r="N584" i="12"/>
  <c r="L584" i="12"/>
  <c r="N572" i="12"/>
  <c r="L572" i="12"/>
  <c r="N560" i="12"/>
  <c r="L560" i="12"/>
  <c r="M560" i="12" s="1"/>
  <c r="O560" i="12" s="1"/>
  <c r="L548" i="12"/>
  <c r="N548" i="12"/>
  <c r="N536" i="12"/>
  <c r="L536" i="12"/>
  <c r="N524" i="12"/>
  <c r="L524" i="12"/>
  <c r="N512" i="12"/>
  <c r="L512" i="12"/>
  <c r="L500" i="12"/>
  <c r="N500" i="12"/>
  <c r="N488" i="12"/>
  <c r="L488" i="12"/>
  <c r="M488" i="12" s="1"/>
  <c r="O488" i="12" s="1"/>
  <c r="N476" i="12"/>
  <c r="L476" i="12"/>
  <c r="N464" i="12"/>
  <c r="L464" i="12"/>
  <c r="L452" i="12"/>
  <c r="N452" i="12"/>
  <c r="N440" i="12"/>
  <c r="L440" i="12"/>
  <c r="N428" i="12"/>
  <c r="L428" i="12"/>
  <c r="N416" i="12"/>
  <c r="L416" i="12"/>
  <c r="M416" i="12" s="1"/>
  <c r="O416" i="12" s="1"/>
  <c r="L404" i="12"/>
  <c r="N404" i="12"/>
  <c r="N392" i="12"/>
  <c r="L392" i="12"/>
  <c r="N380" i="12"/>
  <c r="L380" i="12"/>
  <c r="N368" i="12"/>
  <c r="L368" i="12"/>
  <c r="N356" i="12"/>
  <c r="L356" i="12"/>
  <c r="N344" i="12"/>
  <c r="L344" i="12"/>
  <c r="M344" i="12" s="1"/>
  <c r="O344" i="12" s="1"/>
  <c r="N332" i="12"/>
  <c r="L332" i="12"/>
  <c r="N320" i="12"/>
  <c r="L320" i="12"/>
  <c r="N308" i="12"/>
  <c r="L308" i="12"/>
  <c r="N296" i="12"/>
  <c r="L296" i="12"/>
  <c r="N284" i="12"/>
  <c r="L284" i="12"/>
  <c r="N272" i="12"/>
  <c r="L272" i="12"/>
  <c r="M272" i="12" s="1"/>
  <c r="O272" i="12" s="1"/>
  <c r="N260" i="12"/>
  <c r="L260" i="12"/>
  <c r="N248" i="12"/>
  <c r="L248" i="12"/>
  <c r="N236" i="12"/>
  <c r="L236" i="12"/>
  <c r="N224" i="12"/>
  <c r="L224" i="12"/>
  <c r="N212" i="12"/>
  <c r="L212" i="12"/>
  <c r="N200" i="12"/>
  <c r="L200" i="12"/>
  <c r="M200" i="12" s="1"/>
  <c r="O200" i="12" s="1"/>
  <c r="N188" i="12"/>
  <c r="L188" i="12"/>
  <c r="N176" i="12"/>
  <c r="L176" i="12"/>
  <c r="N164" i="12"/>
  <c r="L164" i="12"/>
  <c r="N152" i="12"/>
  <c r="L152" i="12"/>
  <c r="N140" i="12"/>
  <c r="L140" i="12"/>
  <c r="N128" i="12"/>
  <c r="L128" i="12"/>
  <c r="M128" i="12" s="1"/>
  <c r="O128" i="12" s="1"/>
  <c r="N116" i="12"/>
  <c r="L116" i="12"/>
  <c r="N104" i="12"/>
  <c r="L104" i="12"/>
  <c r="N92" i="12"/>
  <c r="L92" i="12"/>
  <c r="N80" i="12"/>
  <c r="L80" i="12"/>
  <c r="N68" i="12"/>
  <c r="L68" i="12"/>
  <c r="N56" i="12"/>
  <c r="L56" i="12"/>
  <c r="M56" i="12" s="1"/>
  <c r="O56" i="12" s="1"/>
  <c r="N44" i="12"/>
  <c r="L44" i="12"/>
  <c r="N32" i="12"/>
  <c r="L32" i="12"/>
  <c r="L20" i="12"/>
  <c r="N20" i="12"/>
  <c r="L573" i="12"/>
  <c r="N573" i="12"/>
  <c r="L441" i="12"/>
  <c r="N441" i="12"/>
  <c r="L607" i="12"/>
  <c r="N607" i="12"/>
  <c r="L511" i="12"/>
  <c r="N511" i="12"/>
  <c r="L415" i="12"/>
  <c r="N415" i="12"/>
  <c r="L343" i="12"/>
  <c r="N343" i="12"/>
  <c r="L259" i="12"/>
  <c r="N259" i="12"/>
  <c r="L187" i="12"/>
  <c r="N187" i="12"/>
  <c r="L91" i="12"/>
  <c r="N91" i="12"/>
  <c r="L570" i="12"/>
  <c r="N570" i="12"/>
  <c r="L474" i="12"/>
  <c r="N474" i="12"/>
  <c r="L402" i="12"/>
  <c r="N402" i="12"/>
  <c r="L354" i="12"/>
  <c r="N354" i="12"/>
  <c r="N330" i="12"/>
  <c r="L330" i="12"/>
  <c r="L258" i="12"/>
  <c r="N258" i="12"/>
  <c r="L246" i="12"/>
  <c r="N246" i="12"/>
  <c r="L234" i="12"/>
  <c r="N234" i="12"/>
  <c r="L222" i="12"/>
  <c r="N222" i="12"/>
  <c r="L210" i="12"/>
  <c r="N210" i="12"/>
  <c r="L198" i="12"/>
  <c r="N198" i="12"/>
  <c r="L186" i="12"/>
  <c r="N186" i="12"/>
  <c r="L174" i="12"/>
  <c r="N174" i="12"/>
  <c r="L162" i="12"/>
  <c r="N162" i="12"/>
  <c r="L150" i="12"/>
  <c r="N150" i="12"/>
  <c r="L138" i="12"/>
  <c r="N138" i="12"/>
  <c r="L126" i="12"/>
  <c r="N126" i="12"/>
  <c r="L114" i="12"/>
  <c r="N114" i="12"/>
  <c r="L102" i="12"/>
  <c r="N102" i="12"/>
  <c r="L90" i="12"/>
  <c r="N90" i="12"/>
  <c r="L78" i="12"/>
  <c r="N78" i="12"/>
  <c r="L66" i="12"/>
  <c r="N66" i="12"/>
  <c r="L54" i="12"/>
  <c r="N54" i="12"/>
  <c r="L42" i="12"/>
  <c r="N42" i="12"/>
  <c r="L30" i="12"/>
  <c r="N30" i="12"/>
  <c r="L609" i="12"/>
  <c r="N609" i="12"/>
  <c r="L513" i="12"/>
  <c r="N513" i="12"/>
  <c r="N381" i="12"/>
  <c r="L381" i="12"/>
  <c r="L499" i="12"/>
  <c r="N499" i="12"/>
  <c r="N391" i="12"/>
  <c r="L391" i="12"/>
  <c r="M391" i="12" s="1"/>
  <c r="O391" i="12" s="1"/>
  <c r="L283" i="12"/>
  <c r="N283" i="12"/>
  <c r="L151" i="12"/>
  <c r="N151" i="12"/>
  <c r="L534" i="12"/>
  <c r="N534" i="12"/>
  <c r="L438" i="12"/>
  <c r="N438" i="12"/>
  <c r="L294" i="12"/>
  <c r="N294" i="12"/>
  <c r="L605" i="12"/>
  <c r="N605" i="12"/>
  <c r="L593" i="12"/>
  <c r="N593" i="12"/>
  <c r="L581" i="12"/>
  <c r="N581" i="12"/>
  <c r="L569" i="12"/>
  <c r="N569" i="12"/>
  <c r="L557" i="12"/>
  <c r="N557" i="12"/>
  <c r="L545" i="12"/>
  <c r="N545" i="12"/>
  <c r="L533" i="12"/>
  <c r="N533" i="12"/>
  <c r="L521" i="12"/>
  <c r="N521" i="12"/>
  <c r="L509" i="12"/>
  <c r="N509" i="12"/>
  <c r="L497" i="12"/>
  <c r="N497" i="12"/>
  <c r="L485" i="12"/>
  <c r="N485" i="12"/>
  <c r="L473" i="12"/>
  <c r="N473" i="12"/>
  <c r="L461" i="12"/>
  <c r="N461" i="12"/>
  <c r="L449" i="12"/>
  <c r="N449" i="12"/>
  <c r="L437" i="12"/>
  <c r="N437" i="12"/>
  <c r="L425" i="12"/>
  <c r="N425" i="12"/>
  <c r="L413" i="12"/>
  <c r="N413" i="12"/>
  <c r="L401" i="12"/>
  <c r="N401" i="12"/>
  <c r="L389" i="12"/>
  <c r="N389" i="12"/>
  <c r="L377" i="12"/>
  <c r="N377" i="12"/>
  <c r="L365" i="12"/>
  <c r="N365" i="12"/>
  <c r="L353" i="12"/>
  <c r="N353" i="12"/>
  <c r="L341" i="12"/>
  <c r="N341" i="12"/>
  <c r="L329" i="12"/>
  <c r="N329" i="12"/>
  <c r="N317" i="12"/>
  <c r="L317" i="12"/>
  <c r="M317" i="12" s="1"/>
  <c r="O317" i="12" s="1"/>
  <c r="L305" i="12"/>
  <c r="N305" i="12"/>
  <c r="L293" i="12"/>
  <c r="N293" i="12"/>
  <c r="L281" i="12"/>
  <c r="N281" i="12"/>
  <c r="L269" i="12"/>
  <c r="N269" i="12"/>
  <c r="L257" i="12"/>
  <c r="N257" i="12"/>
  <c r="L245" i="12"/>
  <c r="N245" i="12"/>
  <c r="L233" i="12"/>
  <c r="N233" i="12"/>
  <c r="L221" i="12"/>
  <c r="N221" i="12"/>
  <c r="L209" i="12"/>
  <c r="N209" i="12"/>
  <c r="L197" i="12"/>
  <c r="N197" i="12"/>
  <c r="L185" i="12"/>
  <c r="N185" i="12"/>
  <c r="L173" i="12"/>
  <c r="N173" i="12"/>
  <c r="L161" i="12"/>
  <c r="N161" i="12"/>
  <c r="L149" i="12"/>
  <c r="N149" i="12"/>
  <c r="L137" i="12"/>
  <c r="N137" i="12"/>
  <c r="L125" i="12"/>
  <c r="N125" i="12"/>
  <c r="L113" i="12"/>
  <c r="N113" i="12"/>
  <c r="L101" i="12"/>
  <c r="N101" i="12"/>
  <c r="L89" i="12"/>
  <c r="N89" i="12"/>
  <c r="L77" i="12"/>
  <c r="N77" i="12"/>
  <c r="N65" i="12"/>
  <c r="L65" i="12"/>
  <c r="L53" i="12"/>
  <c r="N53" i="12"/>
  <c r="N41" i="12"/>
  <c r="L41" i="12"/>
  <c r="L29" i="12"/>
  <c r="N29" i="12"/>
  <c r="L465" i="12"/>
  <c r="N465" i="12"/>
  <c r="L427" i="12"/>
  <c r="N427" i="12"/>
  <c r="L55" i="12"/>
  <c r="N55" i="12"/>
  <c r="L558" i="12"/>
  <c r="N558" i="12"/>
  <c r="L450" i="12"/>
  <c r="N450" i="12"/>
  <c r="L342" i="12"/>
  <c r="N342" i="12"/>
  <c r="L580" i="12"/>
  <c r="N580" i="12"/>
  <c r="L520" i="12"/>
  <c r="N520" i="12"/>
  <c r="L508" i="12"/>
  <c r="N508" i="12"/>
  <c r="L496" i="12"/>
  <c r="N496" i="12"/>
  <c r="L484" i="12"/>
  <c r="N484" i="12"/>
  <c r="N472" i="12"/>
  <c r="L472" i="12"/>
  <c r="M472" i="12" s="1"/>
  <c r="O472" i="12" s="1"/>
  <c r="L460" i="12"/>
  <c r="N460" i="12"/>
  <c r="L448" i="12"/>
  <c r="N448" i="12"/>
  <c r="L436" i="12"/>
  <c r="N436" i="12"/>
  <c r="L424" i="12"/>
  <c r="N424" i="12"/>
  <c r="L412" i="12"/>
  <c r="N412" i="12"/>
  <c r="L400" i="12"/>
  <c r="N400" i="12"/>
  <c r="L388" i="12"/>
  <c r="N388" i="12"/>
  <c r="N376" i="12"/>
  <c r="L376" i="12"/>
  <c r="L364" i="12"/>
  <c r="N364" i="12"/>
  <c r="L352" i="12"/>
  <c r="N352" i="12"/>
  <c r="L340" i="12"/>
  <c r="N340" i="12"/>
  <c r="L328" i="12"/>
  <c r="N328" i="12"/>
  <c r="N316" i="12"/>
  <c r="L316" i="12"/>
  <c r="L304" i="12"/>
  <c r="N304" i="12"/>
  <c r="L292" i="12"/>
  <c r="N292" i="12"/>
  <c r="L280" i="12"/>
  <c r="N280" i="12"/>
  <c r="L268" i="12"/>
  <c r="N268" i="12"/>
  <c r="L256" i="12"/>
  <c r="N256" i="12"/>
  <c r="N244" i="12"/>
  <c r="L244" i="12"/>
  <c r="L232" i="12"/>
  <c r="N232" i="12"/>
  <c r="N220" i="12"/>
  <c r="L220" i="12"/>
  <c r="L208" i="12"/>
  <c r="N208" i="12"/>
  <c r="L196" i="12"/>
  <c r="N196" i="12"/>
  <c r="L184" i="12"/>
  <c r="N184" i="12"/>
  <c r="L172" i="12"/>
  <c r="N172" i="12"/>
  <c r="L160" i="12"/>
  <c r="N160" i="12"/>
  <c r="L148" i="12"/>
  <c r="N148" i="12"/>
  <c r="L136" i="12"/>
  <c r="N136" i="12"/>
  <c r="L124" i="12"/>
  <c r="N124" i="12"/>
  <c r="L112" i="12"/>
  <c r="N112" i="12"/>
  <c r="L100" i="12"/>
  <c r="N100" i="12"/>
  <c r="L88" i="12"/>
  <c r="N88" i="12"/>
  <c r="L76" i="12"/>
  <c r="N76" i="12"/>
  <c r="L64" i="12"/>
  <c r="N64" i="12"/>
  <c r="L52" i="12"/>
  <c r="N52" i="12"/>
  <c r="L40" i="12"/>
  <c r="N40" i="12"/>
  <c r="L28" i="12"/>
  <c r="N28" i="12"/>
  <c r="L501" i="12"/>
  <c r="N501" i="12"/>
  <c r="N405" i="12"/>
  <c r="L405" i="12"/>
  <c r="L571" i="12"/>
  <c r="N571" i="12"/>
  <c r="L475" i="12"/>
  <c r="N475" i="12"/>
  <c r="L355" i="12"/>
  <c r="N355" i="12"/>
  <c r="L271" i="12"/>
  <c r="N271" i="12"/>
  <c r="L175" i="12"/>
  <c r="N175" i="12"/>
  <c r="L79" i="12"/>
  <c r="N79" i="12"/>
  <c r="L582" i="12"/>
  <c r="N582" i="12"/>
  <c r="L486" i="12"/>
  <c r="N486" i="12"/>
  <c r="N390" i="12"/>
  <c r="L390" i="12"/>
  <c r="M390" i="12" s="1"/>
  <c r="O390" i="12" s="1"/>
  <c r="L270" i="12"/>
  <c r="N270" i="12"/>
  <c r="L544" i="12"/>
  <c r="N544" i="12"/>
  <c r="L567" i="12"/>
  <c r="N567" i="12"/>
  <c r="L543" i="12"/>
  <c r="N543" i="12"/>
  <c r="N519" i="12"/>
  <c r="L519" i="12"/>
  <c r="L507" i="12"/>
  <c r="N507" i="12"/>
  <c r="L495" i="12"/>
  <c r="N495" i="12"/>
  <c r="L483" i="12"/>
  <c r="N483" i="12"/>
  <c r="N471" i="12"/>
  <c r="L471" i="12"/>
  <c r="L459" i="12"/>
  <c r="N459" i="12"/>
  <c r="L447" i="12"/>
  <c r="N447" i="12"/>
  <c r="L435" i="12"/>
  <c r="N435" i="12"/>
  <c r="L423" i="12"/>
  <c r="N423" i="12"/>
  <c r="L411" i="12"/>
  <c r="M411" i="12" s="1"/>
  <c r="O411" i="12" s="1"/>
  <c r="N411" i="12"/>
  <c r="L399" i="12"/>
  <c r="N399" i="12"/>
  <c r="L387" i="12"/>
  <c r="N387" i="12"/>
  <c r="N375" i="12"/>
  <c r="L375" i="12"/>
  <c r="L363" i="12"/>
  <c r="M363" i="12" s="1"/>
  <c r="O363" i="12" s="1"/>
  <c r="N363" i="12"/>
  <c r="L351" i="12"/>
  <c r="N351" i="12"/>
  <c r="L339" i="12"/>
  <c r="N339" i="12"/>
  <c r="L327" i="12"/>
  <c r="N327" i="12"/>
  <c r="L315" i="12"/>
  <c r="N315" i="12"/>
  <c r="N303" i="12"/>
  <c r="L303" i="12"/>
  <c r="L291" i="12"/>
  <c r="N291" i="12"/>
  <c r="L279" i="12"/>
  <c r="N279" i="12"/>
  <c r="L267" i="12"/>
  <c r="N267" i="12"/>
  <c r="L255" i="12"/>
  <c r="M255" i="12" s="1"/>
  <c r="O255" i="12" s="1"/>
  <c r="N255" i="12"/>
  <c r="L243" i="12"/>
  <c r="N243" i="12"/>
  <c r="N231" i="12"/>
  <c r="L231" i="12"/>
  <c r="M231" i="12" s="1"/>
  <c r="O231" i="12" s="1"/>
  <c r="L219" i="12"/>
  <c r="N219" i="12"/>
  <c r="N207" i="12"/>
  <c r="L207" i="12"/>
  <c r="L195" i="12"/>
  <c r="N195" i="12"/>
  <c r="L183" i="12"/>
  <c r="N183" i="12"/>
  <c r="L171" i="12"/>
  <c r="N171" i="12"/>
  <c r="L159" i="12"/>
  <c r="N159" i="12"/>
  <c r="L147" i="12"/>
  <c r="N147" i="12"/>
  <c r="L135" i="12"/>
  <c r="N135" i="12"/>
  <c r="L123" i="12"/>
  <c r="N123" i="12"/>
  <c r="L111" i="12"/>
  <c r="N111" i="12"/>
  <c r="L99" i="12"/>
  <c r="N99" i="12"/>
  <c r="N87" i="12"/>
  <c r="L87" i="12"/>
  <c r="M87" i="12" s="1"/>
  <c r="O87" i="12" s="1"/>
  <c r="L75" i="12"/>
  <c r="N75" i="12"/>
  <c r="L63" i="12"/>
  <c r="N63" i="12"/>
  <c r="N51" i="12"/>
  <c r="L51" i="12"/>
  <c r="N39" i="12"/>
  <c r="L39" i="12"/>
  <c r="L27" i="12"/>
  <c r="N27" i="12"/>
  <c r="L561" i="12"/>
  <c r="N561" i="12"/>
  <c r="L489" i="12"/>
  <c r="N489" i="12"/>
  <c r="L417" i="12"/>
  <c r="N417" i="12"/>
  <c r="L595" i="12"/>
  <c r="N595" i="12"/>
  <c r="L535" i="12"/>
  <c r="N535" i="12"/>
  <c r="L463" i="12"/>
  <c r="N463" i="12"/>
  <c r="L367" i="12"/>
  <c r="N367" i="12"/>
  <c r="L295" i="12"/>
  <c r="N295" i="12"/>
  <c r="L211" i="12"/>
  <c r="N211" i="12"/>
  <c r="L139" i="12"/>
  <c r="N139" i="12"/>
  <c r="L31" i="12"/>
  <c r="N31" i="12"/>
  <c r="L546" i="12"/>
  <c r="N546" i="12"/>
  <c r="L462" i="12"/>
  <c r="N462" i="12"/>
  <c r="L378" i="12"/>
  <c r="N378" i="12"/>
  <c r="L282" i="12"/>
  <c r="N282" i="12"/>
  <c r="L604" i="12"/>
  <c r="N604" i="12"/>
  <c r="L556" i="12"/>
  <c r="N556" i="12"/>
  <c r="N615" i="12"/>
  <c r="L615" i="12"/>
  <c r="L579" i="12"/>
  <c r="N579" i="12"/>
  <c r="L531" i="12"/>
  <c r="N531" i="12"/>
  <c r="L614" i="12"/>
  <c r="N614" i="12"/>
  <c r="L602" i="12"/>
  <c r="N602" i="12"/>
  <c r="L590" i="12"/>
  <c r="N590" i="12"/>
  <c r="L578" i="12"/>
  <c r="N578" i="12"/>
  <c r="L566" i="12"/>
  <c r="N566" i="12"/>
  <c r="L554" i="12"/>
  <c r="N554" i="12"/>
  <c r="L542" i="12"/>
  <c r="N542" i="12"/>
  <c r="L530" i="12"/>
  <c r="N530" i="12"/>
  <c r="L518" i="12"/>
  <c r="N518" i="12"/>
  <c r="L506" i="12"/>
  <c r="N506" i="12"/>
  <c r="L494" i="12"/>
  <c r="N494" i="12"/>
  <c r="L482" i="12"/>
  <c r="N482" i="12"/>
  <c r="L470" i="12"/>
  <c r="N470" i="12"/>
  <c r="L458" i="12"/>
  <c r="N458" i="12"/>
  <c r="L446" i="12"/>
  <c r="N446" i="12"/>
  <c r="L434" i="12"/>
  <c r="N434" i="12"/>
  <c r="L422" i="12"/>
  <c r="N422" i="12"/>
  <c r="L410" i="12"/>
  <c r="N410" i="12"/>
  <c r="L398" i="12"/>
  <c r="N398" i="12"/>
  <c r="L386" i="12"/>
  <c r="N386" i="12"/>
  <c r="L374" i="12"/>
  <c r="N374" i="12"/>
  <c r="L362" i="12"/>
  <c r="N362" i="12"/>
  <c r="L350" i="12"/>
  <c r="N350" i="12"/>
  <c r="L338" i="12"/>
  <c r="N338" i="12"/>
  <c r="L326" i="12"/>
  <c r="N326" i="12"/>
  <c r="L314" i="12"/>
  <c r="N314" i="12"/>
  <c r="N302" i="12"/>
  <c r="L302" i="12"/>
  <c r="L290" i="12"/>
  <c r="N290" i="12"/>
  <c r="L278" i="12"/>
  <c r="N278" i="12"/>
  <c r="L266" i="12"/>
  <c r="N266" i="12"/>
  <c r="L254" i="12"/>
  <c r="N254" i="12"/>
  <c r="L242" i="12"/>
  <c r="N242" i="12"/>
  <c r="N230" i="12"/>
  <c r="L230" i="12"/>
  <c r="L218" i="12"/>
  <c r="M218" i="12" s="1"/>
  <c r="O218" i="12" s="1"/>
  <c r="N218" i="12"/>
  <c r="N206" i="12"/>
  <c r="L206" i="12"/>
  <c r="M194" i="12"/>
  <c r="L194" i="12"/>
  <c r="N194" i="12"/>
  <c r="L182" i="12"/>
  <c r="N182" i="12"/>
  <c r="L170" i="12"/>
  <c r="N170" i="12"/>
  <c r="L158" i="12"/>
  <c r="N158" i="12"/>
  <c r="L146" i="12"/>
  <c r="N146" i="12"/>
  <c r="L134" i="12"/>
  <c r="N134" i="12"/>
  <c r="L122" i="12"/>
  <c r="N122" i="12"/>
  <c r="L110" i="12"/>
  <c r="N110" i="12"/>
  <c r="L98" i="12"/>
  <c r="N98" i="12"/>
  <c r="L86" i="12"/>
  <c r="N86" i="12"/>
  <c r="L74" i="12"/>
  <c r="N74" i="12"/>
  <c r="L62" i="12"/>
  <c r="N62" i="12"/>
  <c r="N50" i="12"/>
  <c r="L50" i="12"/>
  <c r="M38" i="12"/>
  <c r="L38" i="12"/>
  <c r="N38" i="12"/>
  <c r="N26" i="12"/>
  <c r="L26" i="12"/>
  <c r="L585" i="12"/>
  <c r="N585" i="12"/>
  <c r="L477" i="12"/>
  <c r="M477" i="12" s="1"/>
  <c r="O477" i="12" s="1"/>
  <c r="N477" i="12"/>
  <c r="L357" i="12"/>
  <c r="N357" i="12"/>
  <c r="L583" i="12"/>
  <c r="N583" i="12"/>
  <c r="L523" i="12"/>
  <c r="N523" i="12"/>
  <c r="L439" i="12"/>
  <c r="N439" i="12"/>
  <c r="L379" i="12"/>
  <c r="N379" i="12"/>
  <c r="L307" i="12"/>
  <c r="M307" i="12" s="1"/>
  <c r="O307" i="12" s="1"/>
  <c r="N307" i="12"/>
  <c r="L223" i="12"/>
  <c r="N223" i="12"/>
  <c r="L163" i="12"/>
  <c r="N163" i="12"/>
  <c r="L103" i="12"/>
  <c r="N103" i="12"/>
  <c r="L67" i="12"/>
  <c r="N67" i="12"/>
  <c r="L19" i="12"/>
  <c r="N19" i="12"/>
  <c r="L594" i="12"/>
  <c r="M594" i="12" s="1"/>
  <c r="O594" i="12" s="1"/>
  <c r="N594" i="12"/>
  <c r="L510" i="12"/>
  <c r="N510" i="12"/>
  <c r="L426" i="12"/>
  <c r="N426" i="12"/>
  <c r="L366" i="12"/>
  <c r="N366" i="12"/>
  <c r="L306" i="12"/>
  <c r="N306" i="12"/>
  <c r="L616" i="12"/>
  <c r="N616" i="12"/>
  <c r="L568" i="12"/>
  <c r="M568" i="12" s="1"/>
  <c r="O568" i="12" s="1"/>
  <c r="N568" i="12"/>
  <c r="L603" i="12"/>
  <c r="N603" i="12"/>
  <c r="L591" i="12"/>
  <c r="N591" i="12"/>
  <c r="L555" i="12"/>
  <c r="N555" i="12"/>
  <c r="L613" i="12"/>
  <c r="N613" i="12"/>
  <c r="L601" i="12"/>
  <c r="N601" i="12"/>
  <c r="L589" i="12"/>
  <c r="M589" i="12" s="1"/>
  <c r="O589" i="12" s="1"/>
  <c r="N589" i="12"/>
  <c r="L577" i="12"/>
  <c r="N577" i="12"/>
  <c r="L565" i="12"/>
  <c r="N565" i="12"/>
  <c r="L553" i="12"/>
  <c r="N553" i="12"/>
  <c r="L541" i="12"/>
  <c r="N541" i="12"/>
  <c r="L529" i="12"/>
  <c r="N529" i="12"/>
  <c r="L517" i="12"/>
  <c r="M517" i="12" s="1"/>
  <c r="O517" i="12" s="1"/>
  <c r="N517" i="12"/>
  <c r="L505" i="12"/>
  <c r="N505" i="12"/>
  <c r="L493" i="12"/>
  <c r="N493" i="12"/>
  <c r="L481" i="12"/>
  <c r="N481" i="12"/>
  <c r="L469" i="12"/>
  <c r="N469" i="12"/>
  <c r="L457" i="12"/>
  <c r="N457" i="12"/>
  <c r="L445" i="12"/>
  <c r="M445" i="12" s="1"/>
  <c r="O445" i="12" s="1"/>
  <c r="N445" i="12"/>
  <c r="L433" i="12"/>
  <c r="N433" i="12"/>
  <c r="L421" i="12"/>
  <c r="N421" i="12"/>
  <c r="L409" i="12"/>
  <c r="N409" i="12"/>
  <c r="L397" i="12"/>
  <c r="N397" i="12"/>
  <c r="L385" i="12"/>
  <c r="N385" i="12"/>
  <c r="L373" i="12"/>
  <c r="M373" i="12" s="1"/>
  <c r="O373" i="12" s="1"/>
  <c r="N373" i="12"/>
  <c r="N361" i="12"/>
  <c r="L361" i="12"/>
  <c r="M361" i="12" s="1"/>
  <c r="O361" i="12" s="1"/>
  <c r="L349" i="12"/>
  <c r="N349" i="12"/>
  <c r="L337" i="12"/>
  <c r="N337" i="12"/>
  <c r="L325" i="12"/>
  <c r="N325" i="12"/>
  <c r="L313" i="12"/>
  <c r="M313" i="12" s="1"/>
  <c r="N313" i="12"/>
  <c r="L301" i="12"/>
  <c r="N301" i="12"/>
  <c r="N289" i="12"/>
  <c r="L289" i="12"/>
  <c r="M289" i="12" s="1"/>
  <c r="O289" i="12" s="1"/>
  <c r="L277" i="12"/>
  <c r="N277" i="12"/>
  <c r="L265" i="12"/>
  <c r="M265" i="12" s="1"/>
  <c r="O265" i="12" s="1"/>
  <c r="N265" i="12"/>
  <c r="L253" i="12"/>
  <c r="N253" i="12"/>
  <c r="L241" i="12"/>
  <c r="M241" i="12" s="1"/>
  <c r="O241" i="12" s="1"/>
  <c r="N241" i="12"/>
  <c r="L229" i="12"/>
  <c r="N229" i="12"/>
  <c r="M217" i="12"/>
  <c r="O217" i="12" s="1"/>
  <c r="N217" i="12"/>
  <c r="L217" i="12"/>
  <c r="L205" i="12"/>
  <c r="N205" i="12"/>
  <c r="L193" i="12"/>
  <c r="M193" i="12" s="1"/>
  <c r="O193" i="12" s="1"/>
  <c r="N193" i="12"/>
  <c r="L181" i="12"/>
  <c r="M181" i="12" s="1"/>
  <c r="O181" i="12" s="1"/>
  <c r="N181" i="12"/>
  <c r="L169" i="12"/>
  <c r="N169" i="12"/>
  <c r="N157" i="12"/>
  <c r="L157" i="12"/>
  <c r="N145" i="12"/>
  <c r="L145" i="12"/>
  <c r="N133" i="12"/>
  <c r="L133" i="12"/>
  <c r="L121" i="12"/>
  <c r="N121" i="12"/>
  <c r="L109" i="12"/>
  <c r="M109" i="12" s="1"/>
  <c r="O109" i="12" s="1"/>
  <c r="N109" i="12"/>
  <c r="L97" i="12"/>
  <c r="N97" i="12"/>
  <c r="N85" i="12"/>
  <c r="L85" i="12"/>
  <c r="L73" i="12"/>
  <c r="N73" i="12"/>
  <c r="N61" i="12"/>
  <c r="L61" i="12"/>
  <c r="L49" i="12"/>
  <c r="N49" i="12"/>
  <c r="L37" i="12"/>
  <c r="M37" i="12" s="1"/>
  <c r="O37" i="12" s="1"/>
  <c r="N37" i="12"/>
  <c r="N25" i="12"/>
  <c r="L25" i="12"/>
  <c r="M25" i="12" s="1"/>
  <c r="O25" i="12" s="1"/>
  <c r="L525" i="12"/>
  <c r="N525" i="12"/>
  <c r="L393" i="12"/>
  <c r="N393" i="12"/>
  <c r="L547" i="12"/>
  <c r="N547" i="12"/>
  <c r="L451" i="12"/>
  <c r="N451" i="12"/>
  <c r="L331" i="12"/>
  <c r="N331" i="12"/>
  <c r="L235" i="12"/>
  <c r="N235" i="12"/>
  <c r="L115" i="12"/>
  <c r="N115" i="12"/>
  <c r="L606" i="12"/>
  <c r="N606" i="12"/>
  <c r="L498" i="12"/>
  <c r="N498" i="12"/>
  <c r="L414" i="12"/>
  <c r="N414" i="12"/>
  <c r="L318" i="12"/>
  <c r="N318" i="12"/>
  <c r="L592" i="12"/>
  <c r="N592" i="12"/>
  <c r="L612" i="12"/>
  <c r="N612" i="12"/>
  <c r="L588" i="12"/>
  <c r="N588" i="12"/>
  <c r="L564" i="12"/>
  <c r="N564" i="12"/>
  <c r="L540" i="12"/>
  <c r="N540" i="12"/>
  <c r="L528" i="12"/>
  <c r="N528" i="12"/>
  <c r="L516" i="12"/>
  <c r="N516" i="12"/>
  <c r="L504" i="12"/>
  <c r="N504" i="12"/>
  <c r="L492" i="12"/>
  <c r="N492" i="12"/>
  <c r="L480" i="12"/>
  <c r="N480" i="12"/>
  <c r="L468" i="12"/>
  <c r="N468" i="12"/>
  <c r="L456" i="12"/>
  <c r="N456" i="12"/>
  <c r="L444" i="12"/>
  <c r="N444" i="12"/>
  <c r="L432" i="12"/>
  <c r="N432" i="12"/>
  <c r="L420" i="12"/>
  <c r="N420" i="12"/>
  <c r="L408" i="12"/>
  <c r="N408" i="12"/>
  <c r="L396" i="12"/>
  <c r="N396" i="12"/>
  <c r="L384" i="12"/>
  <c r="N384" i="12"/>
  <c r="L372" i="12"/>
  <c r="M372" i="12" s="1"/>
  <c r="O372" i="12" s="1"/>
  <c r="N372" i="12"/>
  <c r="L360" i="12"/>
  <c r="N360" i="12"/>
  <c r="L348" i="12"/>
  <c r="N348" i="12"/>
  <c r="M336" i="12"/>
  <c r="L336" i="12"/>
  <c r="N336" i="12"/>
  <c r="L324" i="12"/>
  <c r="M324" i="12" s="1"/>
  <c r="O324" i="12" s="1"/>
  <c r="N324" i="12"/>
  <c r="L312" i="12"/>
  <c r="N312" i="12"/>
  <c r="M300" i="12"/>
  <c r="L300" i="12"/>
  <c r="N300" i="12"/>
  <c r="L288" i="12"/>
  <c r="M288" i="12" s="1"/>
  <c r="O288" i="12" s="1"/>
  <c r="N288" i="12"/>
  <c r="L276" i="12"/>
  <c r="N276" i="12"/>
  <c r="L264" i="12"/>
  <c r="M264" i="12" s="1"/>
  <c r="O264" i="12" s="1"/>
  <c r="N264" i="12"/>
  <c r="L252" i="12"/>
  <c r="N252" i="12"/>
  <c r="L240" i="12"/>
  <c r="N240" i="12"/>
  <c r="L228" i="12"/>
  <c r="M228" i="12" s="1"/>
  <c r="O228" i="12" s="1"/>
  <c r="N228" i="12"/>
  <c r="L216" i="12"/>
  <c r="N216" i="12"/>
  <c r="L204" i="12"/>
  <c r="N204" i="12"/>
  <c r="M192" i="12"/>
  <c r="O192" i="12" s="1"/>
  <c r="L192" i="12"/>
  <c r="N192" i="12"/>
  <c r="L180" i="12"/>
  <c r="N180" i="12"/>
  <c r="L168" i="12"/>
  <c r="N168" i="12"/>
  <c r="L156" i="12"/>
  <c r="N156" i="12"/>
  <c r="N144" i="12"/>
  <c r="L144" i="12"/>
  <c r="N132" i="12"/>
  <c r="L132" i="12"/>
  <c r="L120" i="12"/>
  <c r="N120" i="12"/>
  <c r="N108" i="12"/>
  <c r="L108" i="12"/>
  <c r="L96" i="12"/>
  <c r="N96" i="12"/>
  <c r="N84" i="12"/>
  <c r="L84" i="12"/>
  <c r="L72" i="12"/>
  <c r="M72" i="12" s="1"/>
  <c r="O72" i="12" s="1"/>
  <c r="N72" i="12"/>
  <c r="N60" i="12"/>
  <c r="L60" i="12"/>
  <c r="L48" i="12"/>
  <c r="M48" i="12" s="1"/>
  <c r="O48" i="12" s="1"/>
  <c r="N48" i="12"/>
  <c r="N36" i="12"/>
  <c r="L36" i="12"/>
  <c r="N24" i="12"/>
  <c r="L24" i="12"/>
  <c r="M24" i="12" s="1"/>
  <c r="O24" i="12" s="1"/>
  <c r="L549" i="12"/>
  <c r="N549" i="12"/>
  <c r="N453" i="12"/>
  <c r="L453" i="12"/>
  <c r="N345" i="12"/>
  <c r="L345" i="12"/>
  <c r="L559" i="12"/>
  <c r="N559" i="12"/>
  <c r="L487" i="12"/>
  <c r="N487" i="12"/>
  <c r="L403" i="12"/>
  <c r="N403" i="12"/>
  <c r="L319" i="12"/>
  <c r="N319" i="12"/>
  <c r="L247" i="12"/>
  <c r="N247" i="12"/>
  <c r="L199" i="12"/>
  <c r="M199" i="12" s="1"/>
  <c r="O199" i="12" s="1"/>
  <c r="N199" i="12"/>
  <c r="L127" i="12"/>
  <c r="N127" i="12"/>
  <c r="L43" i="12"/>
  <c r="N43" i="12"/>
  <c r="L522" i="12"/>
  <c r="N522" i="12"/>
  <c r="L532" i="12"/>
  <c r="N532" i="12"/>
  <c r="L600" i="12"/>
  <c r="M600" i="12" s="1"/>
  <c r="O600" i="12" s="1"/>
  <c r="N600" i="12"/>
  <c r="L576" i="12"/>
  <c r="M576" i="12" s="1"/>
  <c r="O576" i="12" s="1"/>
  <c r="N576" i="12"/>
  <c r="L552" i="12"/>
  <c r="N552" i="12"/>
  <c r="L611" i="12"/>
  <c r="M611" i="12" s="1"/>
  <c r="O611" i="12" s="1"/>
  <c r="N611" i="12"/>
  <c r="L599" i="12"/>
  <c r="N599" i="12"/>
  <c r="L587" i="12"/>
  <c r="N587" i="12"/>
  <c r="L575" i="12"/>
  <c r="M575" i="12" s="1"/>
  <c r="O575" i="12" s="1"/>
  <c r="N575" i="12"/>
  <c r="L563" i="12"/>
  <c r="M563" i="12" s="1"/>
  <c r="O563" i="12" s="1"/>
  <c r="N563" i="12"/>
  <c r="L551" i="12"/>
  <c r="N551" i="12"/>
  <c r="L539" i="12"/>
  <c r="N539" i="12"/>
  <c r="L527" i="12"/>
  <c r="N527" i="12"/>
  <c r="L515" i="12"/>
  <c r="N515" i="12"/>
  <c r="L503" i="12"/>
  <c r="N503" i="12"/>
  <c r="L491" i="12"/>
  <c r="M491" i="12" s="1"/>
  <c r="O491" i="12" s="1"/>
  <c r="N491" i="12"/>
  <c r="L479" i="12"/>
  <c r="N479" i="12"/>
  <c r="L467" i="12"/>
  <c r="N467" i="12"/>
  <c r="L455" i="12"/>
  <c r="N455" i="12"/>
  <c r="L443" i="12"/>
  <c r="N443" i="12"/>
  <c r="L431" i="12"/>
  <c r="N431" i="12"/>
  <c r="L419" i="12"/>
  <c r="M419" i="12" s="1"/>
  <c r="O419" i="12" s="1"/>
  <c r="N419" i="12"/>
  <c r="L407" i="12"/>
  <c r="N407" i="12"/>
  <c r="L395" i="12"/>
  <c r="N395" i="12"/>
  <c r="L383" i="12"/>
  <c r="N383" i="12"/>
  <c r="L371" i="12"/>
  <c r="N371" i="12"/>
  <c r="L359" i="12"/>
  <c r="M359" i="12" s="1"/>
  <c r="O359" i="12" s="1"/>
  <c r="N359" i="12"/>
  <c r="L347" i="12"/>
  <c r="M347" i="12" s="1"/>
  <c r="O347" i="12" s="1"/>
  <c r="N347" i="12"/>
  <c r="L335" i="12"/>
  <c r="N335" i="12"/>
  <c r="L323" i="12"/>
  <c r="N323" i="12"/>
  <c r="L311" i="12"/>
  <c r="N311" i="12"/>
  <c r="L299" i="12"/>
  <c r="N299" i="12"/>
  <c r="L287" i="12"/>
  <c r="M287" i="12" s="1"/>
  <c r="O287" i="12" s="1"/>
  <c r="N287" i="12"/>
  <c r="L275" i="12"/>
  <c r="M275" i="12" s="1"/>
  <c r="O275" i="12" s="1"/>
  <c r="N275" i="12"/>
  <c r="L263" i="12"/>
  <c r="N263" i="12"/>
  <c r="L251" i="12"/>
  <c r="N251" i="12"/>
  <c r="L239" i="12"/>
  <c r="N239" i="12"/>
  <c r="L227" i="12"/>
  <c r="N227" i="12"/>
  <c r="L215" i="12"/>
  <c r="N215" i="12"/>
  <c r="L203" i="12"/>
  <c r="M203" i="12" s="1"/>
  <c r="O203" i="12" s="1"/>
  <c r="N203" i="12"/>
  <c r="M191" i="12"/>
  <c r="L191" i="12"/>
  <c r="N191" i="12"/>
  <c r="L179" i="12"/>
  <c r="N179" i="12"/>
  <c r="L167" i="12"/>
  <c r="M167" i="12" s="1"/>
  <c r="O167" i="12" s="1"/>
  <c r="N167" i="12"/>
  <c r="L155" i="12"/>
  <c r="M155" i="12" s="1"/>
  <c r="O155" i="12" s="1"/>
  <c r="N155" i="12"/>
  <c r="M143" i="12"/>
  <c r="O143" i="12" s="1"/>
  <c r="L143" i="12"/>
  <c r="N143" i="12"/>
  <c r="L131" i="12"/>
  <c r="N131" i="12"/>
  <c r="M119" i="12"/>
  <c r="O119" i="12" s="1"/>
  <c r="L119" i="12"/>
  <c r="N119" i="12"/>
  <c r="N107" i="12"/>
  <c r="L107" i="12"/>
  <c r="N95" i="12"/>
  <c r="L95" i="12"/>
  <c r="M95" i="12" s="1"/>
  <c r="O95" i="12" s="1"/>
  <c r="N83" i="12"/>
  <c r="L83" i="12"/>
  <c r="N71" i="12"/>
  <c r="L71" i="12"/>
  <c r="M71" i="12" s="1"/>
  <c r="O71" i="12" s="1"/>
  <c r="N59" i="12"/>
  <c r="L59" i="12"/>
  <c r="N47" i="12"/>
  <c r="L47" i="12"/>
  <c r="M47" i="12" s="1"/>
  <c r="O47" i="12" s="1"/>
  <c r="N35" i="12"/>
  <c r="L35" i="12"/>
  <c r="M35" i="12" s="1"/>
  <c r="O35" i="12" s="1"/>
  <c r="M23" i="12"/>
  <c r="N23" i="12"/>
  <c r="L23" i="12"/>
  <c r="M157" i="12"/>
  <c r="M133" i="12"/>
  <c r="O133" i="12" s="1"/>
  <c r="M387" i="12"/>
  <c r="O387" i="12" s="1"/>
  <c r="M354" i="12"/>
  <c r="O354" i="12" s="1"/>
  <c r="M85" i="12"/>
  <c r="O85" i="12" s="1"/>
  <c r="M339" i="12"/>
  <c r="O339" i="12" s="1"/>
  <c r="M61" i="12"/>
  <c r="O61" i="12" s="1"/>
  <c r="M323" i="12"/>
  <c r="M303" i="12"/>
  <c r="O303" i="12" s="1"/>
  <c r="M243" i="12"/>
  <c r="O243" i="12" s="1"/>
  <c r="M226" i="12"/>
  <c r="O226" i="12" s="1"/>
  <c r="T103" i="2"/>
  <c r="T91" i="2"/>
  <c r="T79" i="2"/>
  <c r="T67" i="2"/>
  <c r="T19" i="2"/>
  <c r="T163" i="2"/>
  <c r="T138" i="2"/>
  <c r="T126" i="2"/>
  <c r="T114" i="2"/>
  <c r="M434" i="12"/>
  <c r="M458" i="12"/>
  <c r="O458" i="12" s="1"/>
  <c r="M398" i="12"/>
  <c r="O398" i="12" s="1"/>
  <c r="M613" i="12"/>
  <c r="O613" i="12" s="1"/>
  <c r="M564" i="12"/>
  <c r="M480" i="12"/>
  <c r="O480" i="12" s="1"/>
  <c r="M420" i="12"/>
  <c r="O420" i="12" s="1"/>
  <c r="M348" i="12"/>
  <c r="O348" i="12" s="1"/>
  <c r="M240" i="12"/>
  <c r="O240" i="12" s="1"/>
  <c r="M132" i="12"/>
  <c r="M587" i="12"/>
  <c r="O587" i="12" s="1"/>
  <c r="M515" i="12"/>
  <c r="O515" i="12" s="1"/>
  <c r="M554" i="12"/>
  <c r="O554" i="12" s="1"/>
  <c r="M338" i="12"/>
  <c r="O338" i="12" s="1"/>
  <c r="M601" i="12"/>
  <c r="O601" i="12" s="1"/>
  <c r="M516" i="12"/>
  <c r="O516" i="12" s="1"/>
  <c r="M432" i="12"/>
  <c r="O432" i="12" s="1"/>
  <c r="M120" i="12"/>
  <c r="O120" i="12" s="1"/>
  <c r="M36" i="12"/>
  <c r="M599" i="12"/>
  <c r="O599" i="12" s="1"/>
  <c r="M542" i="12"/>
  <c r="O542" i="12" s="1"/>
  <c r="M577" i="12"/>
  <c r="O577" i="12" s="1"/>
  <c r="M528" i="12"/>
  <c r="O528" i="12" s="1"/>
  <c r="M396" i="12"/>
  <c r="M180" i="12"/>
  <c r="O180" i="12" s="1"/>
  <c r="M60" i="12"/>
  <c r="M598" i="12"/>
  <c r="O598" i="12" s="1"/>
  <c r="M530" i="12"/>
  <c r="O530" i="12" s="1"/>
  <c r="M422" i="12"/>
  <c r="M302" i="12"/>
  <c r="O302" i="12" s="1"/>
  <c r="M590" i="12"/>
  <c r="O590" i="12" s="1"/>
  <c r="M541" i="12"/>
  <c r="O541" i="12" s="1"/>
  <c r="M552" i="12"/>
  <c r="O552" i="12" s="1"/>
  <c r="M456" i="12"/>
  <c r="O456" i="12" s="1"/>
  <c r="M384" i="12"/>
  <c r="O384" i="12" s="1"/>
  <c r="M312" i="12"/>
  <c r="O312" i="12" s="1"/>
  <c r="M252" i="12"/>
  <c r="O252" i="12" s="1"/>
  <c r="M168" i="12"/>
  <c r="O168" i="12" s="1"/>
  <c r="M204" i="12"/>
  <c r="M518" i="12"/>
  <c r="O518" i="12" s="1"/>
  <c r="M326" i="12"/>
  <c r="O326" i="12" s="1"/>
  <c r="M565" i="12"/>
  <c r="O565" i="12" s="1"/>
  <c r="M504" i="12"/>
  <c r="O504" i="12" s="1"/>
  <c r="M444" i="12"/>
  <c r="O444" i="12" s="1"/>
  <c r="M276" i="12"/>
  <c r="O276" i="12" s="1"/>
  <c r="M216" i="12"/>
  <c r="O216" i="12" s="1"/>
  <c r="M156" i="12"/>
  <c r="O156" i="12" s="1"/>
  <c r="M84" i="12"/>
  <c r="O84" i="12" s="1"/>
  <c r="M586" i="12"/>
  <c r="O586" i="12" s="1"/>
  <c r="M612" i="12"/>
  <c r="O612" i="12" s="1"/>
  <c r="M360" i="12"/>
  <c r="O360" i="12" s="1"/>
  <c r="M108" i="12"/>
  <c r="O108" i="12" s="1"/>
  <c r="M527" i="12"/>
  <c r="O527" i="12" s="1"/>
  <c r="M574" i="12"/>
  <c r="O574" i="12" s="1"/>
  <c r="M494" i="12"/>
  <c r="M362" i="12"/>
  <c r="O362" i="12" s="1"/>
  <c r="M529" i="12"/>
  <c r="O529" i="12" s="1"/>
  <c r="M578" i="12"/>
  <c r="O578" i="12" s="1"/>
  <c r="M588" i="12"/>
  <c r="O588" i="12" s="1"/>
  <c r="M540" i="12"/>
  <c r="M468" i="12"/>
  <c r="M408" i="12"/>
  <c r="O408" i="12" s="1"/>
  <c r="M144" i="12"/>
  <c r="M96" i="12"/>
  <c r="O96" i="12" s="1"/>
  <c r="M566" i="12"/>
  <c r="M539" i="12"/>
  <c r="O539" i="12" s="1"/>
  <c r="M610" i="12"/>
  <c r="O610" i="12" s="1"/>
  <c r="M350" i="12"/>
  <c r="O350" i="12" s="1"/>
  <c r="M553" i="12"/>
  <c r="O553" i="12" s="1"/>
  <c r="M492" i="12"/>
  <c r="O492" i="12" s="1"/>
  <c r="M551" i="12"/>
  <c r="O551" i="12" s="1"/>
  <c r="M605" i="12"/>
  <c r="M593" i="12"/>
  <c r="O593" i="12" s="1"/>
  <c r="M581" i="12"/>
  <c r="O581" i="12" s="1"/>
  <c r="M569" i="12"/>
  <c r="O569" i="12" s="1"/>
  <c r="M557" i="12"/>
  <c r="O557" i="12" s="1"/>
  <c r="M545" i="12"/>
  <c r="O545" i="12" s="1"/>
  <c r="M533" i="12"/>
  <c r="M521" i="12"/>
  <c r="O521" i="12" s="1"/>
  <c r="M509" i="12"/>
  <c r="O509" i="12" s="1"/>
  <c r="M497" i="12"/>
  <c r="O497" i="12" s="1"/>
  <c r="M485" i="12"/>
  <c r="O485" i="12" s="1"/>
  <c r="M473" i="12"/>
  <c r="O473" i="12" s="1"/>
  <c r="M461" i="12"/>
  <c r="M449" i="12"/>
  <c r="O449" i="12" s="1"/>
  <c r="M436" i="12"/>
  <c r="O436" i="12" s="1"/>
  <c r="M375" i="12"/>
  <c r="O375" i="12" s="1"/>
  <c r="M342" i="12"/>
  <c r="M310" i="12"/>
  <c r="O310" i="12" s="1"/>
  <c r="M290" i="12"/>
  <c r="O290" i="12" s="1"/>
  <c r="M251" i="12"/>
  <c r="O251" i="12" s="1"/>
  <c r="M592" i="12"/>
  <c r="O592" i="12" s="1"/>
  <c r="M580" i="12"/>
  <c r="O580" i="12" s="1"/>
  <c r="M556" i="12"/>
  <c r="O556" i="12" s="1"/>
  <c r="M544" i="12"/>
  <c r="O544" i="12" s="1"/>
  <c r="M532" i="12"/>
  <c r="O532" i="12" s="1"/>
  <c r="M520" i="12"/>
  <c r="O520" i="12" s="1"/>
  <c r="M508" i="12"/>
  <c r="O508" i="12" s="1"/>
  <c r="M496" i="12"/>
  <c r="O496" i="12" s="1"/>
  <c r="M484" i="12"/>
  <c r="O484" i="12" s="1"/>
  <c r="M448" i="12"/>
  <c r="O448" i="12" s="1"/>
  <c r="M421" i="12"/>
  <c r="O421" i="12" s="1"/>
  <c r="M407" i="12"/>
  <c r="O407" i="12" s="1"/>
  <c r="M389" i="12"/>
  <c r="M341" i="12"/>
  <c r="O341" i="12" s="1"/>
  <c r="M306" i="12"/>
  <c r="O306" i="12" s="1"/>
  <c r="M267" i="12"/>
  <c r="O267" i="12" s="1"/>
  <c r="M250" i="12"/>
  <c r="O250" i="12" s="1"/>
  <c r="M111" i="12"/>
  <c r="O111" i="12" s="1"/>
  <c r="M39" i="12"/>
  <c r="O39" i="12" s="1"/>
  <c r="M433" i="12"/>
  <c r="O433" i="12" s="1"/>
  <c r="M325" i="12"/>
  <c r="O325" i="12" s="1"/>
  <c r="M229" i="12"/>
  <c r="O229" i="12" s="1"/>
  <c r="M615" i="12"/>
  <c r="O615" i="12" s="1"/>
  <c r="M567" i="12"/>
  <c r="O567" i="12" s="1"/>
  <c r="M555" i="12"/>
  <c r="O555" i="12" s="1"/>
  <c r="M531" i="12"/>
  <c r="O531" i="12" s="1"/>
  <c r="M519" i="12"/>
  <c r="O519" i="12" s="1"/>
  <c r="M507" i="12"/>
  <c r="M471" i="12"/>
  <c r="O471" i="12" s="1"/>
  <c r="M459" i="12"/>
  <c r="O459" i="12" s="1"/>
  <c r="M406" i="12"/>
  <c r="O406" i="12" s="1"/>
  <c r="M388" i="12"/>
  <c r="O388" i="12" s="1"/>
  <c r="M358" i="12"/>
  <c r="O358" i="12" s="1"/>
  <c r="M340" i="12"/>
  <c r="O340" i="12" s="1"/>
  <c r="M305" i="12"/>
  <c r="O305" i="12" s="1"/>
  <c r="M246" i="12"/>
  <c r="O246" i="12" s="1"/>
  <c r="M227" i="12"/>
  <c r="O227" i="12" s="1"/>
  <c r="M205" i="12"/>
  <c r="O205" i="12" s="1"/>
  <c r="M505" i="12"/>
  <c r="O505" i="12" s="1"/>
  <c r="M493" i="12"/>
  <c r="O493" i="12" s="1"/>
  <c r="M481" i="12"/>
  <c r="O481" i="12" s="1"/>
  <c r="M469" i="12"/>
  <c r="O469" i="12" s="1"/>
  <c r="M457" i="12"/>
  <c r="O457" i="12" s="1"/>
  <c r="M418" i="12"/>
  <c r="O418" i="12" s="1"/>
  <c r="M401" i="12"/>
  <c r="O401" i="12" s="1"/>
  <c r="M371" i="12"/>
  <c r="O371" i="12" s="1"/>
  <c r="M353" i="12"/>
  <c r="O353" i="12" s="1"/>
  <c r="M322" i="12"/>
  <c r="O322" i="12" s="1"/>
  <c r="M286" i="12"/>
  <c r="O286" i="12" s="1"/>
  <c r="M242" i="12"/>
  <c r="O242" i="12" s="1"/>
  <c r="M222" i="12"/>
  <c r="O222" i="12" s="1"/>
  <c r="M431" i="12"/>
  <c r="O431" i="12" s="1"/>
  <c r="M400" i="12"/>
  <c r="M385" i="12"/>
  <c r="O385" i="12" s="1"/>
  <c r="M370" i="12"/>
  <c r="O370" i="12" s="1"/>
  <c r="M337" i="12"/>
  <c r="O337" i="12" s="1"/>
  <c r="M318" i="12"/>
  <c r="O318" i="12" s="1"/>
  <c r="M301" i="12"/>
  <c r="O301" i="12" s="1"/>
  <c r="M282" i="12"/>
  <c r="O282" i="12" s="1"/>
  <c r="M263" i="12"/>
  <c r="O263" i="12" s="1"/>
  <c r="M202" i="12"/>
  <c r="O202" i="12" s="1"/>
  <c r="M179" i="12"/>
  <c r="O179" i="12" s="1"/>
  <c r="M131" i="12"/>
  <c r="O131" i="12" s="1"/>
  <c r="M107" i="12"/>
  <c r="O107" i="12" s="1"/>
  <c r="M83" i="12"/>
  <c r="O83" i="12" s="1"/>
  <c r="M59" i="12"/>
  <c r="O59" i="12" s="1"/>
  <c r="M429" i="12"/>
  <c r="O429" i="12" s="1"/>
  <c r="M417" i="12"/>
  <c r="O417" i="12" s="1"/>
  <c r="M405" i="12"/>
  <c r="O405" i="12" s="1"/>
  <c r="M393" i="12"/>
  <c r="O393" i="12" s="1"/>
  <c r="M381" i="12"/>
  <c r="O381" i="12" s="1"/>
  <c r="M369" i="12"/>
  <c r="O369" i="12" s="1"/>
  <c r="M357" i="12"/>
  <c r="O357" i="12" s="1"/>
  <c r="M345" i="12"/>
  <c r="M333" i="12"/>
  <c r="O333" i="12" s="1"/>
  <c r="M309" i="12"/>
  <c r="O309" i="12" s="1"/>
  <c r="M297" i="12"/>
  <c r="O297" i="12" s="1"/>
  <c r="M285" i="12"/>
  <c r="O285" i="12" s="1"/>
  <c r="M273" i="12"/>
  <c r="O273" i="12" s="1"/>
  <c r="M261" i="12"/>
  <c r="O261" i="12" s="1"/>
  <c r="M237" i="12"/>
  <c r="O237" i="12" s="1"/>
  <c r="M225" i="12"/>
  <c r="O225" i="12" s="1"/>
  <c r="M213" i="12"/>
  <c r="O213" i="12" s="1"/>
  <c r="M201" i="12"/>
  <c r="O201" i="12" s="1"/>
  <c r="M189" i="12"/>
  <c r="O189" i="12" s="1"/>
  <c r="M165" i="12"/>
  <c r="O165" i="12" s="1"/>
  <c r="M153" i="12"/>
  <c r="O153" i="12" s="1"/>
  <c r="M141" i="12"/>
  <c r="O141" i="12" s="1"/>
  <c r="M129" i="12"/>
  <c r="O129" i="12" s="1"/>
  <c r="M117" i="12"/>
  <c r="O117" i="12" s="1"/>
  <c r="M93" i="12"/>
  <c r="O93" i="12" s="1"/>
  <c r="M81" i="12"/>
  <c r="O81" i="12" s="1"/>
  <c r="M69" i="12"/>
  <c r="O69" i="12" s="1"/>
  <c r="M57" i="12"/>
  <c r="O57" i="12" s="1"/>
  <c r="M45" i="12"/>
  <c r="O45" i="12" s="1"/>
  <c r="M503" i="12"/>
  <c r="O503" i="12" s="1"/>
  <c r="M479" i="12"/>
  <c r="O479" i="12" s="1"/>
  <c r="M467" i="12"/>
  <c r="O467" i="12" s="1"/>
  <c r="M455" i="12"/>
  <c r="O455" i="12" s="1"/>
  <c r="M443" i="12"/>
  <c r="O443" i="12" s="1"/>
  <c r="M430" i="12"/>
  <c r="O430" i="12" s="1"/>
  <c r="M414" i="12"/>
  <c r="O414" i="12" s="1"/>
  <c r="M198" i="12"/>
  <c r="O198" i="12" s="1"/>
  <c r="M178" i="12"/>
  <c r="O178" i="12" s="1"/>
  <c r="M154" i="12"/>
  <c r="O154" i="12" s="1"/>
  <c r="M106" i="12"/>
  <c r="O106" i="12" s="1"/>
  <c r="M82" i="12"/>
  <c r="O82" i="12" s="1"/>
  <c r="M58" i="12"/>
  <c r="O58" i="12" s="1"/>
  <c r="M34" i="12"/>
  <c r="O34" i="12" s="1"/>
  <c r="M404" i="12"/>
  <c r="O404" i="12" s="1"/>
  <c r="M392" i="12"/>
  <c r="O392" i="12" s="1"/>
  <c r="M380" i="12"/>
  <c r="O380" i="12" s="1"/>
  <c r="M368" i="12"/>
  <c r="O368" i="12" s="1"/>
  <c r="M356" i="12"/>
  <c r="O356" i="12" s="1"/>
  <c r="M332" i="12"/>
  <c r="O332" i="12" s="1"/>
  <c r="M320" i="12"/>
  <c r="O320" i="12" s="1"/>
  <c r="M308" i="12"/>
  <c r="O308" i="12" s="1"/>
  <c r="M296" i="12"/>
  <c r="O296" i="12" s="1"/>
  <c r="M284" i="12"/>
  <c r="O284" i="12" s="1"/>
  <c r="M260" i="12"/>
  <c r="O260" i="12" s="1"/>
  <c r="M248" i="12"/>
  <c r="O248" i="12" s="1"/>
  <c r="M236" i="12"/>
  <c r="O236" i="12" s="1"/>
  <c r="M224" i="12"/>
  <c r="O224" i="12" s="1"/>
  <c r="M212" i="12"/>
  <c r="O212" i="12" s="1"/>
  <c r="M188" i="12"/>
  <c r="O188" i="12" s="1"/>
  <c r="M176" i="12"/>
  <c r="O176" i="12" s="1"/>
  <c r="M164" i="12"/>
  <c r="O164" i="12" s="1"/>
  <c r="M152" i="12"/>
  <c r="O152" i="12" s="1"/>
  <c r="M140" i="12"/>
  <c r="O140" i="12" s="1"/>
  <c r="M116" i="12"/>
  <c r="O116" i="12" s="1"/>
  <c r="M104" i="12"/>
  <c r="O104" i="12" s="1"/>
  <c r="M92" i="12"/>
  <c r="O92" i="12" s="1"/>
  <c r="M80" i="12"/>
  <c r="O80" i="12" s="1"/>
  <c r="M68" i="12"/>
  <c r="O68" i="12" s="1"/>
  <c r="M44" i="12"/>
  <c r="O44" i="12" s="1"/>
  <c r="M32" i="12"/>
  <c r="O32" i="12" s="1"/>
  <c r="M562" i="12"/>
  <c r="O562" i="12" s="1"/>
  <c r="M538" i="12"/>
  <c r="O538" i="12" s="1"/>
  <c r="M526" i="12"/>
  <c r="O526" i="12" s="1"/>
  <c r="M514" i="12"/>
  <c r="O514" i="12" s="1"/>
  <c r="M502" i="12"/>
  <c r="O502" i="12" s="1"/>
  <c r="M490" i="12"/>
  <c r="O490" i="12" s="1"/>
  <c r="M466" i="12"/>
  <c r="O466" i="12" s="1"/>
  <c r="M454" i="12"/>
  <c r="O454" i="12" s="1"/>
  <c r="M442" i="12"/>
  <c r="O442" i="12" s="1"/>
  <c r="M428" i="12"/>
  <c r="O428" i="12" s="1"/>
  <c r="M413" i="12"/>
  <c r="O413" i="12" s="1"/>
  <c r="M383" i="12"/>
  <c r="O383" i="12" s="1"/>
  <c r="M365" i="12"/>
  <c r="O365" i="12" s="1"/>
  <c r="M335" i="12"/>
  <c r="O335" i="12" s="1"/>
  <c r="M315" i="12"/>
  <c r="O315" i="12" s="1"/>
  <c r="M299" i="12"/>
  <c r="O299" i="12" s="1"/>
  <c r="M278" i="12"/>
  <c r="M258" i="12"/>
  <c r="M239" i="12"/>
  <c r="O239" i="12" s="1"/>
  <c r="M75" i="12"/>
  <c r="O75" i="12" s="1"/>
  <c r="M51" i="12"/>
  <c r="O51" i="12" s="1"/>
  <c r="M27" i="12"/>
  <c r="O27" i="12" s="1"/>
  <c r="M439" i="12"/>
  <c r="O439" i="12" s="1"/>
  <c r="M427" i="12"/>
  <c r="O427" i="12" s="1"/>
  <c r="M415" i="12"/>
  <c r="O415" i="12" s="1"/>
  <c r="M403" i="12"/>
  <c r="O403" i="12" s="1"/>
  <c r="M379" i="12"/>
  <c r="O379" i="12" s="1"/>
  <c r="M367" i="12"/>
  <c r="M355" i="12"/>
  <c r="M343" i="12"/>
  <c r="O343" i="12" s="1"/>
  <c r="M331" i="12"/>
  <c r="O331" i="12" s="1"/>
  <c r="M319" i="12"/>
  <c r="O319" i="12" s="1"/>
  <c r="M295" i="12"/>
  <c r="O295" i="12" s="1"/>
  <c r="M283" i="12"/>
  <c r="O283" i="12" s="1"/>
  <c r="M271" i="12"/>
  <c r="O271" i="12" s="1"/>
  <c r="M259" i="12"/>
  <c r="O259" i="12" s="1"/>
  <c r="M247" i="12"/>
  <c r="O247" i="12" s="1"/>
  <c r="M235" i="12"/>
  <c r="O235" i="12" s="1"/>
  <c r="M223" i="12"/>
  <c r="O223" i="12" s="1"/>
  <c r="M211" i="12"/>
  <c r="O211" i="12" s="1"/>
  <c r="M187" i="12"/>
  <c r="O187" i="12" s="1"/>
  <c r="M175" i="12"/>
  <c r="O175" i="12" s="1"/>
  <c r="M163" i="12"/>
  <c r="O163" i="12" s="1"/>
  <c r="M151" i="12"/>
  <c r="O151" i="12" s="1"/>
  <c r="M139" i="12"/>
  <c r="O139" i="12" s="1"/>
  <c r="M127" i="12"/>
  <c r="O127" i="12" s="1"/>
  <c r="M115" i="12"/>
  <c r="O115" i="12" s="1"/>
  <c r="M103" i="12"/>
  <c r="O103" i="12" s="1"/>
  <c r="M91" i="12"/>
  <c r="O91" i="12" s="1"/>
  <c r="M79" i="12"/>
  <c r="O79" i="12" s="1"/>
  <c r="M67" i="12"/>
  <c r="O67" i="12" s="1"/>
  <c r="M55" i="12"/>
  <c r="O55" i="12" s="1"/>
  <c r="M43" i="12"/>
  <c r="O43" i="12" s="1"/>
  <c r="M31" i="12"/>
  <c r="O31" i="12" s="1"/>
  <c r="M609" i="12"/>
  <c r="O609" i="12" s="1"/>
  <c r="M597" i="12"/>
  <c r="O597" i="12" s="1"/>
  <c r="M585" i="12"/>
  <c r="O585" i="12" s="1"/>
  <c r="M573" i="12"/>
  <c r="O573" i="12" s="1"/>
  <c r="M561" i="12"/>
  <c r="M549" i="12"/>
  <c r="O549" i="12" s="1"/>
  <c r="M537" i="12"/>
  <c r="O537" i="12" s="1"/>
  <c r="M525" i="12"/>
  <c r="O525" i="12" s="1"/>
  <c r="M513" i="12"/>
  <c r="O513" i="12" s="1"/>
  <c r="M501" i="12"/>
  <c r="O501" i="12" s="1"/>
  <c r="M489" i="12"/>
  <c r="O489" i="12" s="1"/>
  <c r="M465" i="12"/>
  <c r="O465" i="12" s="1"/>
  <c r="M453" i="12"/>
  <c r="O453" i="12" s="1"/>
  <c r="M441" i="12"/>
  <c r="O441" i="12" s="1"/>
  <c r="M426" i="12"/>
  <c r="O426" i="12" s="1"/>
  <c r="M412" i="12"/>
  <c r="O412" i="12" s="1"/>
  <c r="M397" i="12"/>
  <c r="O397" i="12" s="1"/>
  <c r="M382" i="12"/>
  <c r="O382" i="12" s="1"/>
  <c r="M364" i="12"/>
  <c r="O364" i="12" s="1"/>
  <c r="M349" i="12"/>
  <c r="O349" i="12" s="1"/>
  <c r="M298" i="12"/>
  <c r="O298" i="12" s="1"/>
  <c r="M277" i="12"/>
  <c r="O277" i="12" s="1"/>
  <c r="M238" i="12"/>
  <c r="O238" i="12" s="1"/>
  <c r="M186" i="12"/>
  <c r="M174" i="12"/>
  <c r="O174" i="12" s="1"/>
  <c r="M150" i="12"/>
  <c r="O150" i="12" s="1"/>
  <c r="M138" i="12"/>
  <c r="O138" i="12" s="1"/>
  <c r="M114" i="12"/>
  <c r="M102" i="12"/>
  <c r="O102" i="12" s="1"/>
  <c r="M66" i="12"/>
  <c r="O66" i="12" s="1"/>
  <c r="M54" i="12"/>
  <c r="O54" i="12" s="1"/>
  <c r="M42" i="12"/>
  <c r="M30" i="12"/>
  <c r="O30" i="12" s="1"/>
  <c r="M608" i="12"/>
  <c r="O608" i="12" s="1"/>
  <c r="M596" i="12"/>
  <c r="O596" i="12" s="1"/>
  <c r="M584" i="12"/>
  <c r="O584" i="12" s="1"/>
  <c r="M572" i="12"/>
  <c r="O572" i="12" s="1"/>
  <c r="M548" i="12"/>
  <c r="O548" i="12" s="1"/>
  <c r="M536" i="12"/>
  <c r="O536" i="12" s="1"/>
  <c r="M524" i="12"/>
  <c r="O524" i="12" s="1"/>
  <c r="M512" i="12"/>
  <c r="O512" i="12" s="1"/>
  <c r="M500" i="12"/>
  <c r="O500" i="12" s="1"/>
  <c r="M476" i="12"/>
  <c r="O476" i="12" s="1"/>
  <c r="M464" i="12"/>
  <c r="O464" i="12" s="1"/>
  <c r="M452" i="12"/>
  <c r="O452" i="12" s="1"/>
  <c r="M440" i="12"/>
  <c r="O440" i="12" s="1"/>
  <c r="M425" i="12"/>
  <c r="O425" i="12" s="1"/>
  <c r="M330" i="12"/>
  <c r="O330" i="12" s="1"/>
  <c r="M294" i="12"/>
  <c r="O294" i="12" s="1"/>
  <c r="M234" i="12"/>
  <c r="O234" i="12" s="1"/>
  <c r="M215" i="12"/>
  <c r="O215" i="12" s="1"/>
  <c r="M169" i="12"/>
  <c r="O169" i="12" s="1"/>
  <c r="M145" i="12"/>
  <c r="O145" i="12" s="1"/>
  <c r="M121" i="12"/>
  <c r="O121" i="12" s="1"/>
  <c r="M97" i="12"/>
  <c r="O97" i="12" s="1"/>
  <c r="M73" i="12"/>
  <c r="O73" i="12" s="1"/>
  <c r="M49" i="12"/>
  <c r="O49" i="12" s="1"/>
  <c r="M281" i="12"/>
  <c r="O281" i="12" s="1"/>
  <c r="M269" i="12"/>
  <c r="O269" i="12" s="1"/>
  <c r="M257" i="12"/>
  <c r="O257" i="12" s="1"/>
  <c r="M245" i="12"/>
  <c r="M233" i="12"/>
  <c r="O233" i="12" s="1"/>
  <c r="M221" i="12"/>
  <c r="O221" i="12" s="1"/>
  <c r="M209" i="12"/>
  <c r="O209" i="12" s="1"/>
  <c r="M197" i="12"/>
  <c r="O197" i="12" s="1"/>
  <c r="M185" i="12"/>
  <c r="O185" i="12" s="1"/>
  <c r="M173" i="12"/>
  <c r="M161" i="12"/>
  <c r="O161" i="12" s="1"/>
  <c r="M149" i="12"/>
  <c r="O149" i="12" s="1"/>
  <c r="M137" i="12"/>
  <c r="O137" i="12" s="1"/>
  <c r="M125" i="12"/>
  <c r="O125" i="12" s="1"/>
  <c r="M113" i="12"/>
  <c r="O113" i="12" s="1"/>
  <c r="M101" i="12"/>
  <c r="M89" i="12"/>
  <c r="O89" i="12" s="1"/>
  <c r="M77" i="12"/>
  <c r="O77" i="12" s="1"/>
  <c r="M65" i="12"/>
  <c r="O65" i="12" s="1"/>
  <c r="M53" i="12"/>
  <c r="O53" i="12" s="1"/>
  <c r="M41" i="12"/>
  <c r="O41" i="12" s="1"/>
  <c r="M29" i="12"/>
  <c r="M607" i="12"/>
  <c r="M595" i="12"/>
  <c r="O595" i="12" s="1"/>
  <c r="M583" i="12"/>
  <c r="O583" i="12" s="1"/>
  <c r="M571" i="12"/>
  <c r="O571" i="12" s="1"/>
  <c r="M559" i="12"/>
  <c r="O559" i="12" s="1"/>
  <c r="M547" i="12"/>
  <c r="O547" i="12" s="1"/>
  <c r="M535" i="12"/>
  <c r="O535" i="12" s="1"/>
  <c r="M523" i="12"/>
  <c r="O523" i="12" s="1"/>
  <c r="M511" i="12"/>
  <c r="O511" i="12" s="1"/>
  <c r="M499" i="12"/>
  <c r="O499" i="12" s="1"/>
  <c r="M487" i="12"/>
  <c r="O487" i="12" s="1"/>
  <c r="M475" i="12"/>
  <c r="O475" i="12" s="1"/>
  <c r="M463" i="12"/>
  <c r="O463" i="12" s="1"/>
  <c r="M451" i="12"/>
  <c r="M438" i="12"/>
  <c r="O438" i="12" s="1"/>
  <c r="M424" i="12"/>
  <c r="O424" i="12" s="1"/>
  <c r="M395" i="12"/>
  <c r="O395" i="12" s="1"/>
  <c r="M377" i="12"/>
  <c r="O377" i="12" s="1"/>
  <c r="M329" i="12"/>
  <c r="O329" i="12" s="1"/>
  <c r="M293" i="12"/>
  <c r="O293" i="12" s="1"/>
  <c r="M253" i="12"/>
  <c r="O253" i="12" s="1"/>
  <c r="M214" i="12"/>
  <c r="O214" i="12" s="1"/>
  <c r="M328" i="12"/>
  <c r="M316" i="12"/>
  <c r="O316" i="12" s="1"/>
  <c r="M304" i="12"/>
  <c r="O304" i="12" s="1"/>
  <c r="M292" i="12"/>
  <c r="O292" i="12" s="1"/>
  <c r="M280" i="12"/>
  <c r="O280" i="12" s="1"/>
  <c r="M268" i="12"/>
  <c r="O268" i="12" s="1"/>
  <c r="M256" i="12"/>
  <c r="M244" i="12"/>
  <c r="O244" i="12" s="1"/>
  <c r="M232" i="12"/>
  <c r="O232" i="12" s="1"/>
  <c r="M220" i="12"/>
  <c r="O220" i="12" s="1"/>
  <c r="M208" i="12"/>
  <c r="O208" i="12" s="1"/>
  <c r="M196" i="12"/>
  <c r="O196" i="12" s="1"/>
  <c r="M184" i="12"/>
  <c r="M172" i="12"/>
  <c r="O172" i="12" s="1"/>
  <c r="M160" i="12"/>
  <c r="O160" i="12" s="1"/>
  <c r="M148" i="12"/>
  <c r="O148" i="12" s="1"/>
  <c r="M136" i="12"/>
  <c r="O136" i="12" s="1"/>
  <c r="M124" i="12"/>
  <c r="O124" i="12" s="1"/>
  <c r="M112" i="12"/>
  <c r="M100" i="12"/>
  <c r="O100" i="12" s="1"/>
  <c r="M88" i="12"/>
  <c r="O88" i="12" s="1"/>
  <c r="M76" i="12"/>
  <c r="O76" i="12" s="1"/>
  <c r="M64" i="12"/>
  <c r="O64" i="12" s="1"/>
  <c r="M52" i="12"/>
  <c r="O52" i="12" s="1"/>
  <c r="M40" i="12"/>
  <c r="M28" i="12"/>
  <c r="O28" i="12" s="1"/>
  <c r="M606" i="12"/>
  <c r="O606" i="12" s="1"/>
  <c r="M582" i="12"/>
  <c r="O582" i="12" s="1"/>
  <c r="M570" i="12"/>
  <c r="O570" i="12" s="1"/>
  <c r="M558" i="12"/>
  <c r="O558" i="12" s="1"/>
  <c r="M546" i="12"/>
  <c r="O546" i="12" s="1"/>
  <c r="M534" i="12"/>
  <c r="O534" i="12" s="1"/>
  <c r="M522" i="12"/>
  <c r="O522" i="12" s="1"/>
  <c r="M510" i="12"/>
  <c r="O510" i="12" s="1"/>
  <c r="M498" i="12"/>
  <c r="O498" i="12" s="1"/>
  <c r="M486" i="12"/>
  <c r="O486" i="12" s="1"/>
  <c r="M474" i="12"/>
  <c r="O474" i="12" s="1"/>
  <c r="M462" i="12"/>
  <c r="M450" i="12"/>
  <c r="O450" i="12" s="1"/>
  <c r="M437" i="12"/>
  <c r="O437" i="12" s="1"/>
  <c r="M409" i="12"/>
  <c r="O409" i="12" s="1"/>
  <c r="M394" i="12"/>
  <c r="O394" i="12" s="1"/>
  <c r="M376" i="12"/>
  <c r="O376" i="12" s="1"/>
  <c r="M346" i="12"/>
  <c r="O346" i="12" s="1"/>
  <c r="M311" i="12"/>
  <c r="O311" i="12" s="1"/>
  <c r="M274" i="12"/>
  <c r="O274" i="12" s="1"/>
  <c r="M210" i="12"/>
  <c r="O210" i="12" s="1"/>
  <c r="T151" i="2"/>
  <c r="T139" i="2"/>
  <c r="T78" i="2"/>
  <c r="T66" i="2"/>
  <c r="T162" i="2"/>
  <c r="T150" i="2"/>
  <c r="T55" i="2"/>
  <c r="T127" i="2"/>
  <c r="T54" i="2"/>
  <c r="T199" i="2"/>
  <c r="T43" i="2"/>
  <c r="T198" i="2"/>
  <c r="T115" i="2"/>
  <c r="T42" i="2"/>
  <c r="T187" i="2"/>
  <c r="T31" i="2"/>
  <c r="T186" i="2"/>
  <c r="T30" i="2"/>
  <c r="T175" i="2"/>
  <c r="T102" i="2"/>
  <c r="T174" i="2"/>
  <c r="T90" i="2"/>
  <c r="T197" i="2"/>
  <c r="T185" i="2"/>
  <c r="T173" i="2"/>
  <c r="T161" i="2"/>
  <c r="T149" i="2"/>
  <c r="T137" i="2"/>
  <c r="T125" i="2"/>
  <c r="T113" i="2"/>
  <c r="T101" i="2"/>
  <c r="T89" i="2"/>
  <c r="T77" i="2"/>
  <c r="T65" i="2"/>
  <c r="T53" i="2"/>
  <c r="T41" i="2"/>
  <c r="T29" i="2"/>
  <c r="T196" i="2"/>
  <c r="T184" i="2"/>
  <c r="T172" i="2"/>
  <c r="T160" i="2"/>
  <c r="T148" i="2"/>
  <c r="T136" i="2"/>
  <c r="T124" i="2"/>
  <c r="T112" i="2"/>
  <c r="T100" i="2"/>
  <c r="T88" i="2"/>
  <c r="T76" i="2"/>
  <c r="T64" i="2"/>
  <c r="T52" i="2"/>
  <c r="T40" i="2"/>
  <c r="T28" i="2"/>
  <c r="T195" i="2"/>
  <c r="T183" i="2"/>
  <c r="T171" i="2"/>
  <c r="T159" i="2"/>
  <c r="T147" i="2"/>
  <c r="T135" i="2"/>
  <c r="T123" i="2"/>
  <c r="T111" i="2"/>
  <c r="T99" i="2"/>
  <c r="T87" i="2"/>
  <c r="T75" i="2"/>
  <c r="T63" i="2"/>
  <c r="T51" i="2"/>
  <c r="T39" i="2"/>
  <c r="T27" i="2"/>
  <c r="T194" i="2"/>
  <c r="T182" i="2"/>
  <c r="T170" i="2"/>
  <c r="T158" i="2"/>
  <c r="T146" i="2"/>
  <c r="T134" i="2"/>
  <c r="T122" i="2"/>
  <c r="T110" i="2"/>
  <c r="T98" i="2"/>
  <c r="T86" i="2"/>
  <c r="T74" i="2"/>
  <c r="T62" i="2"/>
  <c r="T50" i="2"/>
  <c r="T38" i="2"/>
  <c r="T26" i="2"/>
  <c r="T193" i="2"/>
  <c r="T181" i="2"/>
  <c r="T169" i="2"/>
  <c r="T157" i="2"/>
  <c r="T145" i="2"/>
  <c r="T133" i="2"/>
  <c r="T121" i="2"/>
  <c r="T109" i="2"/>
  <c r="T97" i="2"/>
  <c r="T85" i="2"/>
  <c r="T73" i="2"/>
  <c r="T61" i="2"/>
  <c r="T49" i="2"/>
  <c r="T37" i="2"/>
  <c r="T25" i="2"/>
  <c r="T192" i="2"/>
  <c r="T180" i="2"/>
  <c r="T168" i="2"/>
  <c r="T156" i="2"/>
  <c r="T144" i="2"/>
  <c r="T132" i="2"/>
  <c r="T120" i="2"/>
  <c r="T108" i="2"/>
  <c r="T96" i="2"/>
  <c r="T84" i="2"/>
  <c r="T72" i="2"/>
  <c r="T60" i="2"/>
  <c r="T48" i="2"/>
  <c r="T36" i="2"/>
  <c r="T24" i="2"/>
  <c r="T191" i="2"/>
  <c r="T179" i="2"/>
  <c r="T167" i="2"/>
  <c r="T155" i="2"/>
  <c r="T143" i="2"/>
  <c r="T131" i="2"/>
  <c r="T119" i="2"/>
  <c r="T107" i="2"/>
  <c r="T95" i="2"/>
  <c r="T83" i="2"/>
  <c r="T71" i="2"/>
  <c r="T59" i="2"/>
  <c r="T47" i="2"/>
  <c r="T35" i="2"/>
  <c r="T23" i="2"/>
  <c r="T190" i="2"/>
  <c r="T178" i="2"/>
  <c r="T166" i="2"/>
  <c r="T154" i="2"/>
  <c r="T142" i="2"/>
  <c r="T130" i="2"/>
  <c r="T118" i="2"/>
  <c r="T106" i="2"/>
  <c r="T94" i="2"/>
  <c r="T82" i="2"/>
  <c r="T70" i="2"/>
  <c r="T58" i="2"/>
  <c r="T46" i="2"/>
  <c r="T34" i="2"/>
  <c r="T22" i="2"/>
  <c r="T189" i="2"/>
  <c r="T177" i="2"/>
  <c r="T165" i="2"/>
  <c r="T153" i="2"/>
  <c r="T141" i="2"/>
  <c r="T129" i="2"/>
  <c r="T117" i="2"/>
  <c r="T105" i="2"/>
  <c r="T93" i="2"/>
  <c r="T81" i="2"/>
  <c r="T69" i="2"/>
  <c r="T57" i="2"/>
  <c r="T45" i="2"/>
  <c r="T33" i="2"/>
  <c r="T21" i="2"/>
  <c r="T200" i="2"/>
  <c r="T188" i="2"/>
  <c r="T176" i="2"/>
  <c r="T164" i="2"/>
  <c r="T152" i="2"/>
  <c r="T140" i="2"/>
  <c r="T128" i="2"/>
  <c r="T116" i="2"/>
  <c r="T104" i="2"/>
  <c r="T92" i="2"/>
  <c r="T80" i="2"/>
  <c r="T68" i="2"/>
  <c r="T56" i="2"/>
  <c r="T44" i="2"/>
  <c r="T32" i="2"/>
  <c r="T20" i="2"/>
  <c r="E22" i="14" a="1"/>
  <c r="E22" i="14" s="1"/>
  <c r="M616" i="12"/>
  <c r="O616" i="12" s="1"/>
  <c r="M604" i="12"/>
  <c r="O604" i="12" s="1"/>
  <c r="M460" i="12"/>
  <c r="O460" i="12" s="1"/>
  <c r="M352" i="12"/>
  <c r="O352" i="12" s="1"/>
  <c r="M402" i="12"/>
  <c r="O402" i="12" s="1"/>
  <c r="M378" i="12"/>
  <c r="O378" i="12" s="1"/>
  <c r="M366" i="12"/>
  <c r="O366" i="12" s="1"/>
  <c r="M270" i="12"/>
  <c r="O270" i="12" s="1"/>
  <c r="M162" i="12"/>
  <c r="O162" i="12" s="1"/>
  <c r="M126" i="12"/>
  <c r="O126" i="12" s="1"/>
  <c r="M90" i="12"/>
  <c r="O90" i="12" s="1"/>
  <c r="M78" i="12"/>
  <c r="O78" i="12" s="1"/>
  <c r="M603" i="12"/>
  <c r="O603" i="12" s="1"/>
  <c r="M591" i="12"/>
  <c r="O591" i="12" s="1"/>
  <c r="M579" i="12"/>
  <c r="M543" i="12"/>
  <c r="O543" i="12" s="1"/>
  <c r="M495" i="12"/>
  <c r="O495" i="12" s="1"/>
  <c r="M483" i="12"/>
  <c r="O483" i="12" s="1"/>
  <c r="M447" i="12"/>
  <c r="O447" i="12" s="1"/>
  <c r="M435" i="12"/>
  <c r="M423" i="12"/>
  <c r="O423" i="12" s="1"/>
  <c r="M399" i="12"/>
  <c r="O399" i="12" s="1"/>
  <c r="M351" i="12"/>
  <c r="O351" i="12" s="1"/>
  <c r="M327" i="12"/>
  <c r="O327" i="12" s="1"/>
  <c r="M291" i="12"/>
  <c r="O291" i="12" s="1"/>
  <c r="M279" i="12"/>
  <c r="O279" i="12" s="1"/>
  <c r="M219" i="12"/>
  <c r="O219" i="12" s="1"/>
  <c r="M207" i="12"/>
  <c r="O207" i="12" s="1"/>
  <c r="M195" i="12"/>
  <c r="O195" i="12" s="1"/>
  <c r="M183" i="12"/>
  <c r="O183" i="12" s="1"/>
  <c r="M171" i="12"/>
  <c r="O171" i="12" s="1"/>
  <c r="M159" i="12"/>
  <c r="M147" i="12"/>
  <c r="O147" i="12" s="1"/>
  <c r="M135" i="12"/>
  <c r="O135" i="12" s="1"/>
  <c r="M123" i="12"/>
  <c r="O123" i="12" s="1"/>
  <c r="M99" i="12"/>
  <c r="O99" i="12" s="1"/>
  <c r="M63" i="12"/>
  <c r="O63" i="12" s="1"/>
  <c r="M506" i="12"/>
  <c r="O506" i="12" s="1"/>
  <c r="M482" i="12"/>
  <c r="O482" i="12" s="1"/>
  <c r="M470" i="12"/>
  <c r="O470" i="12" s="1"/>
  <c r="M446" i="12"/>
  <c r="O446" i="12" s="1"/>
  <c r="M410" i="12"/>
  <c r="O410" i="12" s="1"/>
  <c r="M386" i="12"/>
  <c r="O386" i="12" s="1"/>
  <c r="M374" i="12"/>
  <c r="O374" i="12" s="1"/>
  <c r="M314" i="12"/>
  <c r="O314" i="12" s="1"/>
  <c r="M266" i="12"/>
  <c r="O266" i="12" s="1"/>
  <c r="M254" i="12"/>
  <c r="O254" i="12" s="1"/>
  <c r="M230" i="12"/>
  <c r="O230" i="12" s="1"/>
  <c r="M206" i="12"/>
  <c r="M182" i="12"/>
  <c r="O182" i="12" s="1"/>
  <c r="M170" i="12"/>
  <c r="O170" i="12" s="1"/>
  <c r="M158" i="12"/>
  <c r="O158" i="12" s="1"/>
  <c r="M146" i="12"/>
  <c r="M134" i="12"/>
  <c r="O134" i="12" s="1"/>
  <c r="M122" i="12"/>
  <c r="O122" i="12" s="1"/>
  <c r="M110" i="12"/>
  <c r="O110" i="12" s="1"/>
  <c r="M98" i="12"/>
  <c r="O98" i="12" s="1"/>
  <c r="M86" i="12"/>
  <c r="O86" i="12" s="1"/>
  <c r="M74" i="12"/>
  <c r="O74" i="12" s="1"/>
  <c r="M62" i="12"/>
  <c r="O62" i="12" s="1"/>
  <c r="M50" i="12"/>
  <c r="O50" i="12" s="1"/>
  <c r="M26" i="12"/>
  <c r="O26" i="12" s="1"/>
  <c r="M602" i="12"/>
  <c r="O602" i="12" s="1"/>
  <c r="M614" i="12"/>
  <c r="O614" i="12" s="1"/>
  <c r="E33" i="14"/>
  <c r="O206" i="12" l="1"/>
  <c r="O579" i="12"/>
  <c r="O367" i="12"/>
  <c r="O278" i="12"/>
  <c r="O23" i="12"/>
  <c r="O112" i="12"/>
  <c r="O256" i="12"/>
  <c r="O114" i="12"/>
  <c r="O533" i="12"/>
  <c r="O564" i="12"/>
  <c r="O313" i="12"/>
  <c r="O342" i="12"/>
  <c r="O60" i="12"/>
  <c r="O336" i="12"/>
  <c r="O22" i="12"/>
  <c r="O245" i="12"/>
  <c r="O507" i="12"/>
  <c r="O566" i="12"/>
  <c r="O494" i="12"/>
  <c r="O396" i="12"/>
  <c r="O159" i="12"/>
  <c r="O186" i="12"/>
  <c r="O144" i="12"/>
  <c r="O462" i="12"/>
  <c r="O146" i="12"/>
  <c r="O435" i="12"/>
  <c r="O451" i="12"/>
  <c r="O434" i="12"/>
  <c r="O157" i="12"/>
  <c r="O561" i="12"/>
  <c r="O40" i="12"/>
  <c r="O184" i="12"/>
  <c r="O328" i="12"/>
  <c r="O607" i="12"/>
  <c r="O389" i="12"/>
  <c r="O461" i="12"/>
  <c r="O605" i="12"/>
  <c r="O132" i="12"/>
  <c r="O300" i="12"/>
  <c r="O38" i="12"/>
  <c r="O46" i="12"/>
  <c r="O29" i="12"/>
  <c r="O468" i="12"/>
  <c r="O173" i="12"/>
  <c r="O42" i="12"/>
  <c r="O540" i="12"/>
  <c r="O36" i="12"/>
  <c r="O101" i="12"/>
  <c r="O355" i="12"/>
  <c r="O258" i="12"/>
  <c r="O345" i="12"/>
  <c r="O400" i="12"/>
  <c r="O204" i="12"/>
  <c r="O422" i="12"/>
  <c r="O323" i="12"/>
  <c r="O191" i="12"/>
  <c r="O194" i="12"/>
  <c r="E36" i="14"/>
  <c r="E35" i="14"/>
  <c r="E32" i="14"/>
  <c r="E29" i="14" s="1"/>
  <c r="E17" i="14"/>
  <c r="E18" i="14"/>
  <c r="E16" i="14"/>
  <c r="E9" i="14"/>
  <c r="E10" i="14"/>
  <c r="E11" i="14"/>
  <c r="E12" i="14"/>
  <c r="E13" i="14"/>
  <c r="E5" i="14"/>
  <c r="I617" i="12" l="1"/>
  <c r="M20" i="12"/>
  <c r="O20" i="12" s="1"/>
  <c r="M21" i="12"/>
  <c r="O21" i="12" s="1"/>
  <c r="H5" i="12"/>
  <c r="G5" i="12"/>
  <c r="D5" i="12"/>
  <c r="G5" i="2"/>
  <c r="E21" i="14" l="1"/>
  <c r="E30" i="14" s="1"/>
  <c r="M19" i="12"/>
  <c r="O19" i="12" s="1"/>
  <c r="H617" i="12"/>
  <c r="E26" i="14" l="1"/>
  <c r="M617" i="12"/>
  <c r="N617" i="12"/>
  <c r="A5" i="12"/>
  <c r="H5" i="10"/>
  <c r="G5" i="10"/>
  <c r="D5" i="10"/>
  <c r="A5" i="10"/>
  <c r="J32" i="7"/>
  <c r="E5" i="10" l="1"/>
  <c r="E5" i="12"/>
  <c r="E5" i="2"/>
  <c r="K32" i="7"/>
  <c r="A5" i="3"/>
  <c r="A5" i="2"/>
  <c r="H5" i="3"/>
  <c r="G5" i="3"/>
  <c r="D5" i="3"/>
  <c r="H5" i="2"/>
  <c r="D5" i="2"/>
  <c r="H32" i="7"/>
  <c r="C5" i="12" s="1"/>
  <c r="G32" i="7"/>
  <c r="E6" i="14" l="1"/>
  <c r="E15" i="14"/>
  <c r="E14" i="14" s="1"/>
  <c r="F5" i="12"/>
  <c r="F5" i="2"/>
  <c r="F5" i="10"/>
  <c r="B5" i="10"/>
  <c r="B5" i="12"/>
  <c r="C5" i="10"/>
  <c r="C5" i="2"/>
  <c r="B5" i="2"/>
  <c r="B5" i="3"/>
  <c r="C5" i="3"/>
  <c r="F5" i="3"/>
  <c r="O617" i="12" l="1"/>
  <c r="E3" i="14"/>
  <c r="E2" i="14" s="1"/>
  <c r="E25" i="14" s="1"/>
  <c r="E28" i="14" s="1"/>
  <c r="E5"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<sst xmlns="http://schemas.openxmlformats.org/spreadsheetml/2006/main" count="4003" uniqueCount="487">
  <si>
    <t>EXPEDIENTE</t>
  </si>
  <si>
    <t>BENEFICIARIO</t>
  </si>
  <si>
    <t>NIF</t>
  </si>
  <si>
    <t>ID ACCIÓN FORMATIVA</t>
  </si>
  <si>
    <t>DENOMINACIÓN ACCIÓN FORMATIVA</t>
  </si>
  <si>
    <t>Nº EDICIÓN</t>
  </si>
  <si>
    <t>CÓDIGO HERRAMIENTA GESTIÓN SUBVENCIONES</t>
  </si>
  <si>
    <t>PARTIDA DE GASTO</t>
  </si>
  <si>
    <t>CONCEPTO</t>
  </si>
  <si>
    <t>IMPORTE TOTAL (SIN IVA)</t>
  </si>
  <si>
    <t>Nº FACTURA</t>
  </si>
  <si>
    <t>IMPORTE TOTAL (CON IVA)</t>
  </si>
  <si>
    <t>RELACIÓN DE FACTURAS DE GASTO</t>
  </si>
  <si>
    <t>ACREEDOR</t>
  </si>
  <si>
    <t>FECHA DE EMISIÓN</t>
  </si>
  <si>
    <t>FECHA DE PAGO</t>
  </si>
  <si>
    <t>RELACIÓN DE INGRESOS</t>
  </si>
  <si>
    <t>CONCEPTO/ PROCEDENCIA</t>
  </si>
  <si>
    <t>COSTES INICIALMENTE PRESUPUESTADOS</t>
  </si>
  <si>
    <t>COSTES FINALES EJECUTADOS</t>
  </si>
  <si>
    <t>DESVIACIÓN</t>
  </si>
  <si>
    <t>No subvencionables</t>
  </si>
  <si>
    <t>IMPORTE TOTAL OTORGADO POR EDICIÓN</t>
  </si>
  <si>
    <t>Subvencionables</t>
  </si>
  <si>
    <t>Hombre</t>
  </si>
  <si>
    <t>Universidad</t>
  </si>
  <si>
    <t>Acrónimo</t>
  </si>
  <si>
    <t>CIF Universidad</t>
  </si>
  <si>
    <t>Mujer</t>
  </si>
  <si>
    <t>Seleccione el nombre de la Universidad</t>
  </si>
  <si>
    <t>CENTRO DE ENSEÑANZA UNIVERSITARIA SEK</t>
  </si>
  <si>
    <t>IE</t>
  </si>
  <si>
    <t>A79336947</t>
  </si>
  <si>
    <t>UNIVERSIDAD AUTÓNOMA DE MADRID</t>
  </si>
  <si>
    <t>UAM</t>
  </si>
  <si>
    <t>Q2818013A</t>
  </si>
  <si>
    <t>UNIVERSIDAD DE ALCALA DE HENÁRES</t>
  </si>
  <si>
    <t>UAH</t>
  </si>
  <si>
    <t>Q2818018J</t>
  </si>
  <si>
    <t>UNIVERSIDAD DE CANTABRIA</t>
  </si>
  <si>
    <t>UNICAN</t>
  </si>
  <si>
    <t>Q3918001C</t>
  </si>
  <si>
    <t>UNIVERSIDAD DE CASTILLA LA MANCHA</t>
  </si>
  <si>
    <t>UCLM</t>
  </si>
  <si>
    <t>Q1368009E</t>
  </si>
  <si>
    <t>UNIVERSIDAD DE CORDOBA</t>
  </si>
  <si>
    <t>UCO</t>
  </si>
  <si>
    <t>Q1418001B</t>
  </si>
  <si>
    <t>UNIVERSIDAD DE HUELVA</t>
  </si>
  <si>
    <t>UHU</t>
  </si>
  <si>
    <t>Q7150008F</t>
  </si>
  <si>
    <t>UNIVERSIDAD DE LA LAGUNA</t>
  </si>
  <si>
    <t>ULL</t>
  </si>
  <si>
    <t>Q3818001D</t>
  </si>
  <si>
    <t>UNIVERSIDAD DE MURCIA</t>
  </si>
  <si>
    <t>UM</t>
  </si>
  <si>
    <t>Q3018001B</t>
  </si>
  <si>
    <t>UNIVERSIDAD DEL PAÍS VASCO_EUSKAL HERRIKO UNIBERTSITATEA</t>
  </si>
  <si>
    <t>EHU</t>
  </si>
  <si>
    <t>Q4818001B</t>
  </si>
  <si>
    <t>UNIVERSIDAD INTERNACIONAL ISABEL I DE CASTILLA</t>
  </si>
  <si>
    <t>UI1</t>
  </si>
  <si>
    <t>A09515412</t>
  </si>
  <si>
    <t>UNIVERSIDAD NACIONAL DE EDUCACIÓN A DISTANCIA</t>
  </si>
  <si>
    <t>UNED</t>
  </si>
  <si>
    <t>Q2818016D</t>
  </si>
  <si>
    <t>UNIVERSIDAD POLITÉCNICA DE CARTAGENA</t>
  </si>
  <si>
    <t>UPTC</t>
  </si>
  <si>
    <t>Q8050013E</t>
  </si>
  <si>
    <t>UNIVERSIDAD POLITÉCNICA DE MADRID</t>
  </si>
  <si>
    <t>UPM</t>
  </si>
  <si>
    <t>Q2818015F</t>
  </si>
  <si>
    <t>UNIVERSIDADE DE VIGO</t>
  </si>
  <si>
    <t>UVIGO</t>
  </si>
  <si>
    <t>Q8650002B</t>
  </si>
  <si>
    <t>UNIVERSITAT POLITÈCNICA DE CATALUNYA</t>
  </si>
  <si>
    <t>UPC</t>
  </si>
  <si>
    <t>Q0818003F</t>
  </si>
  <si>
    <t>Código ficha resumen</t>
  </si>
  <si>
    <t>Id Acción Formativa</t>
  </si>
  <si>
    <t>Número de Edición</t>
  </si>
  <si>
    <t>Denominación Acción Formativa</t>
  </si>
  <si>
    <t>Código herramienta gestión subvenciones</t>
  </si>
  <si>
    <t>Número de créditos ECTS</t>
  </si>
  <si>
    <t>C19_PR/22/00006</t>
  </si>
  <si>
    <t>C19_PR/22/00006-P01_L1_C19-20221014-1</t>
  </si>
  <si>
    <t>AF01</t>
  </si>
  <si>
    <t>Logística urbana inteligente de mercancías</t>
  </si>
  <si>
    <t>C19_PR/22/00006-P02_L1_C19-20221031-1</t>
  </si>
  <si>
    <t>C19_PR/22/00006-P03_L1_C19-20221102-1</t>
  </si>
  <si>
    <t/>
  </si>
  <si>
    <t>C19_PR/22/00007</t>
  </si>
  <si>
    <t>C19_PR/22/00007-P01_L1_C19-20221103-1</t>
  </si>
  <si>
    <t>C19_PR/22/00007-P02_L1_C19-20221103-1</t>
  </si>
  <si>
    <t>C19_PR/22/00007-P03_L1_C19-20221103-1</t>
  </si>
  <si>
    <t>C19_PR/22/00007-P04_L1_C19-20221103-1</t>
  </si>
  <si>
    <t>C19_PR/22/00009</t>
  </si>
  <si>
    <t>C19_PR/22/00011</t>
  </si>
  <si>
    <t>C19_PR/22/00014</t>
  </si>
  <si>
    <t>C19_PR/22/00016</t>
  </si>
  <si>
    <t>C19_PR/22/00018</t>
  </si>
  <si>
    <t>C19_PR/22/00020</t>
  </si>
  <si>
    <t>C19_PR/22/00022</t>
  </si>
  <si>
    <t>C19_PR/22/00023</t>
  </si>
  <si>
    <t>C19_PR/22/00024</t>
  </si>
  <si>
    <t>C19_PR/22/00027</t>
  </si>
  <si>
    <t>C19_PR/22/00029</t>
  </si>
  <si>
    <t>C19_PR/22/00035</t>
  </si>
  <si>
    <t>C19_PR/22/00036</t>
  </si>
  <si>
    <t>C19_PR/22/00041</t>
  </si>
  <si>
    <t>C19_PR/22/00009-P04_L1_C19-20221102-1</t>
  </si>
  <si>
    <t>C19_PR/22/00038</t>
  </si>
  <si>
    <t>C19_PR/22/00028</t>
  </si>
  <si>
    <t>C19_PR/22/00039</t>
  </si>
  <si>
    <t>C19_PR/22/00026</t>
  </si>
  <si>
    <t>C19_PR/22/00011-P01_L1_C19-20221026-1</t>
  </si>
  <si>
    <t>C19_PR/22/00011-P02_L1_C19-20221102-1</t>
  </si>
  <si>
    <t>C19_PR/22/00011-P03_L1_C19-20221102-1</t>
  </si>
  <si>
    <t>C19_PR/22/00011-P05_L1_C19-20221103-1</t>
  </si>
  <si>
    <t>C19_PR/22/00040</t>
  </si>
  <si>
    <t>C19_PR/22/00014-P01_L1_C19-20221103-1</t>
  </si>
  <si>
    <t>C19_PR/22/00014-P02_L1_C19-20221103-1</t>
  </si>
  <si>
    <t>C19_PR/22/00014-P03_L1_C19-20221103-1</t>
  </si>
  <si>
    <t>C19_PR/22/00014-P04_L1_C19-20221103-1</t>
  </si>
  <si>
    <t>C19_PR/22/00014-P05_L1_C19-20221103-1</t>
  </si>
  <si>
    <t>C19_PR/22/00014-P06_L1_C19-20221103-1</t>
  </si>
  <si>
    <t>C19_PR/22/00042</t>
  </si>
  <si>
    <t>C19_PR/22/00016-P01_L1_C19-20221031-1</t>
  </si>
  <si>
    <t>C19_PR/22/00016-P02_L1_C19-20221031-1</t>
  </si>
  <si>
    <t>C19_PR/22/00016-P03_L1_C19-20221031-1</t>
  </si>
  <si>
    <t>C19_PR/22/00016-P04_L1_C19-20221031-1</t>
  </si>
  <si>
    <t>C19_PR/22/00018-P01_L1_C19-20221102-1</t>
  </si>
  <si>
    <t>C19_PR/22/00020-P01_L1_C19-20221102-1</t>
  </si>
  <si>
    <t>C19_PR/22/00020-P02_L1_C19-20221102-1</t>
  </si>
  <si>
    <t>C19_PR/22/00020-P03_L1_C19-20221102-1</t>
  </si>
  <si>
    <t>C19_PR/22/00022-P01_L1_C19-20221101-1</t>
  </si>
  <si>
    <t>C19_PR/22/00023-P01_L1_C19-20221031-1</t>
  </si>
  <si>
    <t>C19_PR/22/00023-P02_L1_C19-20221031-1</t>
  </si>
  <si>
    <t>C19_PR/22/00023-P03_L1_C19-20221031-1</t>
  </si>
  <si>
    <t>C19_PR/22/00024-P02_L1_C19-20221028-1</t>
  </si>
  <si>
    <t>C19_PR/22/00026-P01_L1_C19-20221031-1</t>
  </si>
  <si>
    <t>C19_PR/22/00026-P02_L1_C19-20221031-1</t>
  </si>
  <si>
    <t>C19_PR/22/00026-P03_L1_C19-20221031-1</t>
  </si>
  <si>
    <t>C19_PR/22/00026-P04_L1_C19-20221031-1</t>
  </si>
  <si>
    <t>C19_PR/22/00026-P05_L1_C19-20221031-1</t>
  </si>
  <si>
    <t>C19_PR/22/00027-P01_L1_C19-20221031-1</t>
  </si>
  <si>
    <t>C19_PR/22/00027-P02_L1_C19-20221031-1</t>
  </si>
  <si>
    <t>C19_PR/22/00028-P03_L1_C19-20221031-1</t>
  </si>
  <si>
    <t>C19_PR/22/00028-P04_L1_C19-20221031-1</t>
  </si>
  <si>
    <t>C19_PR/22/00029-P01_L1_C19-20221103-1</t>
  </si>
  <si>
    <t>C19_PR/22/00029-P03_L1_C19-20221103-1</t>
  </si>
  <si>
    <t>AF02</t>
  </si>
  <si>
    <t>C19_PR/22/00035-P01_L1_C19-20221103-1</t>
  </si>
  <si>
    <t>C19_PR/22/00036-P01_L1_C19-20221103-1</t>
  </si>
  <si>
    <t>C19_PR/22/00036-P03_L1_C19-20221103-1</t>
  </si>
  <si>
    <t>C19_PR/22/00038-P01_L1_C19-20221103-1</t>
  </si>
  <si>
    <t>C19_PR/22/00038-P03_L1_C19-20221103-1</t>
  </si>
  <si>
    <t>C19_PR/22/00039-P01_L1_C19-20221103-1</t>
  </si>
  <si>
    <t>C19_PR/22/00039-P02_L1_C19-20221103-1</t>
  </si>
  <si>
    <t>C19_PR/22/00039-P03_L1_C19-20221103-1</t>
  </si>
  <si>
    <t>C19_PR/22/00039-P04_L1_C19-20221103-1</t>
  </si>
  <si>
    <t>C19_PR/22/00039-P05_L1_C19-20221103-1</t>
  </si>
  <si>
    <t>C19_PR/22/00039-P06_L1_C19-20221103-1</t>
  </si>
  <si>
    <t>C19_PR/22/00040-P03_L1_C19-20221103-1</t>
  </si>
  <si>
    <t>C19_PR/22/00041-P01_L1_C19-20221103-1</t>
  </si>
  <si>
    <t>C19_PR/22/00041-P03_L1_C19-20221103-1</t>
  </si>
  <si>
    <t>C19_PR/22/00041-P03_L1_C19-20221103-2</t>
  </si>
  <si>
    <t>C19_PR/22/00041-P06_L1_C19-20221103-1</t>
  </si>
  <si>
    <t>C19_PR/22/00041-P02_L1_C19-20221103-2</t>
  </si>
  <si>
    <t>C19_PR/22/00041-P03_L1_C19-20221103-3</t>
  </si>
  <si>
    <t>C19_PR/22/00042-P01_L1_C19-20221103-1</t>
  </si>
  <si>
    <t>AF03</t>
  </si>
  <si>
    <t>Industria 4.0 aplicado a la industria aeronáutica y del transporte</t>
  </si>
  <si>
    <t>Experto/a en transformación ágil de organizaciones</t>
  </si>
  <si>
    <t>Experto/a en infraestructuras de datos aplicados al sector del transporte</t>
  </si>
  <si>
    <t>Experto/a en digitalización del sector transporte y logística</t>
  </si>
  <si>
    <t>AF04</t>
  </si>
  <si>
    <t>Experto en comunicación digital para la movilidad</t>
  </si>
  <si>
    <t>Herramientas digitales para planificación y gestión de movilidad urbana sostenible</t>
  </si>
  <si>
    <t>Competencias Digitales para la Transformación 4.0 en Transporte y Logística</t>
  </si>
  <si>
    <t>Simulación y optimización de redes logísticas, transporte y cadenas de suministro con gemelos digitales</t>
  </si>
  <si>
    <t>Tecnologías para la capacitación digital en el sector del transporte</t>
  </si>
  <si>
    <t>AF05</t>
  </si>
  <si>
    <t>Técnicas de deep learning y control aplicadas a sistemas inteligentes de transporte</t>
  </si>
  <si>
    <t>Data Science and Digital Technologies for Fleet Tracking and Management</t>
  </si>
  <si>
    <t>Urban Air Mobility: Integrating U-Space technologies and services</t>
  </si>
  <si>
    <t>Digitalización de la movilidad urbana</t>
  </si>
  <si>
    <t>Smart Road Transporte. Digitalización del sector del transporte de mercancías</t>
  </si>
  <si>
    <t>Puertos 4.0. Digitalización de la logística y gestión portuarias</t>
  </si>
  <si>
    <t>AF06</t>
  </si>
  <si>
    <t>Smart City y gestión de la movilidad. Un enfoque multidisciplinar</t>
  </si>
  <si>
    <t>Simulación digital de la cadena logística integral</t>
  </si>
  <si>
    <t>Máster propio. Digital Management &amp; ERP: Gestión de la empresa 4.0</t>
  </si>
  <si>
    <t>Especialización universitaria. Gestión digital de la empresa</t>
  </si>
  <si>
    <t>Especialización universitaria. Sistemas para la gestión empresarial - ERP</t>
  </si>
  <si>
    <t>Curso en Business Analytics, transformación digital y transporte</t>
  </si>
  <si>
    <t>Especialista en gestión digital de logística y transporte</t>
  </si>
  <si>
    <t>Especialista en herramientas digitales aplicadas al transporte y la logística</t>
  </si>
  <si>
    <t>Energías Renovables y Ciudades Inteligentes en el Ámbito del Transporte y la Movilidad</t>
  </si>
  <si>
    <t>Curso de Aplicaciones para la digitalización en materia de movilidad urbana sostenible</t>
  </si>
  <si>
    <t>Competencias digitales para el sector de movilidad y el transporte</t>
  </si>
  <si>
    <t>Tecnologías y herramientas claves para la transformación digital en el sector del transporte, movilidad y logística</t>
  </si>
  <si>
    <t>Digitalización sostenible en el sector transporte, movilidad, logística e infraestructuras vinculadas. Automatización, marketing y aplicación</t>
  </si>
  <si>
    <t>Programación Informática orientada a la Gestión y el Mantenimiento del Sector Transporte, la Logística y sus Infraestructuras Vinculadas</t>
  </si>
  <si>
    <t>Tecnologías y herramientas para la digitalización del transporte, la logística y sus infraestructuras</t>
  </si>
  <si>
    <t>Digitalización de los vehículos, la movilidad y su gestión</t>
  </si>
  <si>
    <t>Data Science para el Control de Riesgos en el Diseño y Mantenimiento de Infraestructuras Lineales</t>
  </si>
  <si>
    <t>Digitalización del mantenimiento de estructuras: captación, gestión y análisis de datos para la toma de decisiones</t>
  </si>
  <si>
    <t>Metodología BIM para el diseño, gestión y explotación en el sector transporte</t>
  </si>
  <si>
    <t>Competencias esenciales para la digitalización y transformación digital del transporte y la logística en Canarias</t>
  </si>
  <si>
    <t>Competencias digitales para el liderazgo y la dirección en tecnologías habilitadoras para la transformación digital del transporte y la logística en Canarias</t>
  </si>
  <si>
    <t>Digitalización y transformación digital del comercio y transporte internacional</t>
  </si>
  <si>
    <t>Digitalización y transformación digital de logística</t>
  </si>
  <si>
    <t>Industria 4.0 e IoT aplicado al sector del transporte. operación y mantenimiento de las infraestructuras vinculadas</t>
  </si>
  <si>
    <t>Mantenimiento Predictivo</t>
  </si>
  <si>
    <t>Digitalización y transformación digital en el sector del transporte y la logística</t>
  </si>
  <si>
    <t>Movilidad activa y saludable y transporte público autónomo y sostenible</t>
  </si>
  <si>
    <t>La Era Digital en el transporte: retos jurídico-tributarios de la transformación digital del sector del transporte</t>
  </si>
  <si>
    <t>Innovación en el Modelo de Negocio de la Nueva Movilidad</t>
  </si>
  <si>
    <t>Digitalización logística</t>
  </si>
  <si>
    <t>Ciberseguridad en redes ferroviarias</t>
  </si>
  <si>
    <t>Ciencia de Datos para Movilidad y Transporte</t>
  </si>
  <si>
    <t>La ciberseguridad en nuestras ciudades</t>
  </si>
  <si>
    <t>Impacto de las tecnologías Cloud en el sector del transporte y la logística</t>
  </si>
  <si>
    <t>Robótica aplicada al Transporte y la logística</t>
  </si>
  <si>
    <t>Inteligencia Artificial aplicada al Transporte y la Logística</t>
  </si>
  <si>
    <t>Metaverso y movilidad. Cómo aplicar las ventajas del metaverso en la mejora de la movilidad</t>
  </si>
  <si>
    <t>Curso experto en Inteligencia Artificial Aplicado al Transporte y la logística</t>
  </si>
  <si>
    <t>Curso experto en Movilidad Inteligente: Smart Mobility</t>
  </si>
  <si>
    <t>Curso experto en Infraestructuras Inteligentes: Smart Cities</t>
  </si>
  <si>
    <t>Curso experto en Visualización y Análisis de Datos del ámbito de la logística y el transporte</t>
  </si>
  <si>
    <t>AF08</t>
  </si>
  <si>
    <t>Curso experto Arquitecturas Big Data en HADOOP y SPARK en el Sector Logístico</t>
  </si>
  <si>
    <t>AF09</t>
  </si>
  <si>
    <t>Curso experto en Ciberseguridad para PYMES: Comercio electrónico seguro en ámbito del Transp. y la Log</t>
  </si>
  <si>
    <t>Sistemas de Transporte Inteligente</t>
  </si>
  <si>
    <t>CÓDIGO EXPEDIENTE</t>
  </si>
  <si>
    <t>CIF</t>
  </si>
  <si>
    <t>Código de la acción formativa</t>
  </si>
  <si>
    <t>Id de la acción formativa</t>
  </si>
  <si>
    <t>Denominación de la acción formativa</t>
  </si>
  <si>
    <t>Nº de edición</t>
  </si>
  <si>
    <t>Hoja de "Desviaciones e información adicional"</t>
  </si>
  <si>
    <t>Desviaciones e información adicional</t>
  </si>
  <si>
    <t>UNIVERSIDAD DE ALCALA</t>
  </si>
  <si>
    <t>UNIVERSIDAD DEL PAÍS VASCO/EUSKAL HERRIKO UNIBERTSITATEA</t>
  </si>
  <si>
    <t>UNIVERSIDAD DE CASTILLA-LA MANCHA</t>
  </si>
  <si>
    <t>UNIVERSIDAD NACIONAL DE EDUCACIÓN A DISTANCIA (UNED)</t>
  </si>
  <si>
    <t>Expediente</t>
  </si>
  <si>
    <t>Beneficiario</t>
  </si>
  <si>
    <t>Subvención concedida (por AF)</t>
  </si>
  <si>
    <t>Subvención concedida por Edición</t>
  </si>
  <si>
    <t>AF1</t>
  </si>
  <si>
    <t>AF2</t>
  </si>
  <si>
    <t>AF3</t>
  </si>
  <si>
    <t>ESEI1LIA2</t>
  </si>
  <si>
    <t>ESEI2LIA2</t>
  </si>
  <si>
    <t>ESEI3LIA2</t>
  </si>
  <si>
    <t>ESEI4LIA2</t>
  </si>
  <si>
    <t>P04_L1_C19-20221102-1</t>
  </si>
  <si>
    <t>FC73</t>
  </si>
  <si>
    <t>FC74</t>
  </si>
  <si>
    <t>FC75</t>
  </si>
  <si>
    <t>FC77</t>
  </si>
  <si>
    <t>EETAC1</t>
  </si>
  <si>
    <t>EETAC2</t>
  </si>
  <si>
    <t>ETSECCPB1</t>
  </si>
  <si>
    <t>ETSECCPB2</t>
  </si>
  <si>
    <t>ETSECCPB3</t>
  </si>
  <si>
    <t>ETSECCPB4</t>
  </si>
  <si>
    <t>SIMULOG</t>
  </si>
  <si>
    <t>DIGMANAGEMENT</t>
  </si>
  <si>
    <t>GESTDIGEMP</t>
  </si>
  <si>
    <t>SISTGESTEMPR</t>
  </si>
  <si>
    <t>P01_L1_C19-20221102-1</t>
  </si>
  <si>
    <t>AF-UCLM1</t>
  </si>
  <si>
    <t>AF-UCLM2</t>
  </si>
  <si>
    <t>AF-UCLM3</t>
  </si>
  <si>
    <t xml:space="preserve"> DIGIMOV-UPCT</t>
  </si>
  <si>
    <t>UNED1</t>
  </si>
  <si>
    <t>UNED2</t>
  </si>
  <si>
    <t>UNED3</t>
  </si>
  <si>
    <t>UPM-AF-08-P</t>
  </si>
  <si>
    <t>UPM-AF-01-R</t>
  </si>
  <si>
    <t>UPM-AF-02-R</t>
  </si>
  <si>
    <t>UPM-AF-03-M</t>
  </si>
  <si>
    <t>UPM-AF-04-P</t>
  </si>
  <si>
    <t xml:space="preserve"> UPM-AF-05-P</t>
  </si>
  <si>
    <t xml:space="preserve"> P03_L1_C19-20221031-1</t>
  </si>
  <si>
    <t xml:space="preserve"> P04_L1_C19-20221031-1</t>
  </si>
  <si>
    <t>UCOAFCD01</t>
  </si>
  <si>
    <t>UCOAFCD03</t>
  </si>
  <si>
    <t>P01_L1_C19-20221103-1</t>
  </si>
  <si>
    <t>PRTR – CMT – AF1</t>
  </si>
  <si>
    <t xml:space="preserve"> PRTR – CMT – AF3</t>
  </si>
  <si>
    <t>ACES4Future</t>
  </si>
  <si>
    <t>DIGILOG</t>
  </si>
  <si>
    <t>EPSEVG5</t>
  </si>
  <si>
    <t>FIB1</t>
  </si>
  <si>
    <t>FIB2</t>
  </si>
  <si>
    <t>FIB3</t>
  </si>
  <si>
    <t>FIB4</t>
  </si>
  <si>
    <t>FIB5</t>
  </si>
  <si>
    <t>EPSEVG3</t>
  </si>
  <si>
    <t>FCYT01</t>
  </si>
  <si>
    <t>FCYT03</t>
  </si>
  <si>
    <t>FCYT04</t>
  </si>
  <si>
    <t>FCYT06</t>
  </si>
  <si>
    <t>FCYT08</t>
  </si>
  <si>
    <t>FCYT09</t>
  </si>
  <si>
    <t>ETSETB1</t>
  </si>
  <si>
    <r>
      <rPr>
        <b/>
        <u/>
        <sz val="12"/>
        <color theme="1"/>
        <rFont val="Calibri"/>
        <family val="2"/>
        <scheme val="minor"/>
      </rPr>
      <t>Nota al usuario:</t>
    </r>
    <r>
      <rPr>
        <sz val="11"/>
        <color theme="1"/>
        <rFont val="Calibri"/>
        <family val="2"/>
        <scheme val="minor"/>
      </rPr>
      <t xml:space="preserve">
</t>
    </r>
    <r>
      <rPr>
        <u/>
        <sz val="11"/>
        <color theme="1"/>
        <rFont val="Calibri"/>
        <family val="2"/>
        <scheme val="minor"/>
      </rPr>
      <t xml:space="preserve">El importe de la subvención se valorará a efectos del conjunto de expedientes de una misma entidad beneficiaria, incluyendo el total de acciones formativas subvencionadas y sus ediciones.
Para subvenciones concedidas por importe inferior a 100.000 euros, la justificación documental de la realización de las actuaciones financiadas se realizará mediante cuenta justificativa simplificada, de acuerdo con lo previsto en el artículo 75 del Reglamento de la Ley General de Subvenciones y conforme al artículo 63 del Real Decreto-ley 36/2020, de 30 de diciembre. NO Será necesario aportar justificación documental de las facturas, justificantes de pago, e ingresos.
Para subvenciones concedidas por importe superior a 100.000 euros, la justificación documental de la realización de las actuaciones financiadas se realizará mediante cuenta justificativa, de acuerdo con lo previsto en el artículo 72 del Reglamento de la Ley General de Subvenciones. </t>
    </r>
  </si>
  <si>
    <t>ANEXOS</t>
  </si>
  <si>
    <t>Nota al usuario:
En el caso de que se produzcan desviaciones económicas respecto a los costes inicialmente presupuestados, se debe indicar la cuantía exacta de dicha desviación (€) en términos de costes subvencionables y no subvencionables (art. 9 de la Orden TMA/780/2022)</t>
  </si>
  <si>
    <t>Plataforma aula virtual</t>
  </si>
  <si>
    <t>Seguros</t>
  </si>
  <si>
    <t>Publicidad y difusión</t>
  </si>
  <si>
    <t>Gastos de avales y/o fianzas</t>
  </si>
  <si>
    <t>Importe total otorgado por edición</t>
  </si>
  <si>
    <t>Relación ingresos</t>
  </si>
  <si>
    <t xml:space="preserve"> "Memoria económica justificativa"</t>
  </si>
  <si>
    <t>PARTIDA DE INGRESOS</t>
  </si>
  <si>
    <t>Gastos del alumnado</t>
  </si>
  <si>
    <t>Material didáctico y equipos</t>
  </si>
  <si>
    <t>Gastos no subvencionables</t>
  </si>
  <si>
    <t>¿SE CONSIDERA COSTE INDIRECTO?</t>
  </si>
  <si>
    <t>Otros ingresos ajenos a la actividad propia de la universidad (subvenciones, ayudas, etc.)</t>
  </si>
  <si>
    <t>Ingresos que proceden de la actividad propia del beneficiario</t>
  </si>
  <si>
    <t>¿SE CONSIDERA BENEFICIO INDUSTRIAL?</t>
  </si>
  <si>
    <t>SI</t>
  </si>
  <si>
    <t>NO</t>
  </si>
  <si>
    <t>DESCRIBA LA CAUSA DE LA DESVIACIÓN</t>
  </si>
  <si>
    <t>RELACIÓN DE GASTOS DE PERSONAL</t>
  </si>
  <si>
    <t>APELLIDOS Y NOMBRE DEL TRABAJADOR</t>
  </si>
  <si>
    <t>% IMPUTACIÓN</t>
  </si>
  <si>
    <t>BASE DE COTIZACION</t>
  </si>
  <si>
    <t>Relación de gastos directos e indirectos</t>
  </si>
  <si>
    <t>RELACIÓN DE GASTOS DIRECTOS O INDIRECTOS</t>
  </si>
  <si>
    <t>INFORMACIÓN ADICIONAL</t>
  </si>
  <si>
    <t>SUELDO BRUTO
(A)</t>
  </si>
  <si>
    <t>Factura gestión y dirección</t>
  </si>
  <si>
    <t>Personal docente externo</t>
  </si>
  <si>
    <t>Nº IDENTIFICADOR</t>
  </si>
  <si>
    <t>INFORMACIÓN ADICIONAL (origen del ingreso, nº de la BDNS de la subvención, etc.)</t>
  </si>
  <si>
    <t>BONIFICACIÓN CUOTAS S. SOCIAL EMPRESA
(C)</t>
  </si>
  <si>
    <t xml:space="preserve">% IMPUTACIÓN </t>
  </si>
  <si>
    <t>Nóminas Personal Interno</t>
  </si>
  <si>
    <t>Personal docente</t>
  </si>
  <si>
    <t>Gastos administrativos, gestión y dirección</t>
  </si>
  <si>
    <t>S. SOCIAL EMPRESA IMPUTADA
(E)</t>
  </si>
  <si>
    <t>BONIFICACIÓN CUOTAS S. SOCIAL EMPRESA
IMPUTADAS 
(F)</t>
  </si>
  <si>
    <t>SALARIO BRUTO IMPUTADO
(D)</t>
  </si>
  <si>
    <t>INTRODUCCIÓN</t>
  </si>
  <si>
    <t>Como desarrollo y concreción de lo dispuesto en el artículo 27 de la Orden TMA/780/2022, de 21 de julio, por la que se establecen las bases reguladoras para la concesión de subvenciones públicas para la realización de cursos de formación para la capacitación digital y sostenibilidad en el ámbito del transporte y la movilidad, en el marco del Plan de Recuperación, Transformación y Resiliencia, los beneficiarios de las acciones formativas subvencionadas deberán ajustarse en su realización a las normas, instrucciones y criterios que se señalan y deberán aportar la documentación justificativa de la realización de las mismas ateniéndose a las directrices especificadas en esta Instrucción.</t>
  </si>
  <si>
    <t>DATOS GENERALES</t>
  </si>
  <si>
    <t>RELACIÓN DE GASTOS DIRECTOS E INDIRECTOS</t>
  </si>
  <si>
    <t>Seleccionar gasto correspondiente del listado</t>
  </si>
  <si>
    <t>Identificar si se trata de un coste indirecto</t>
  </si>
  <si>
    <t>Base imponible factura/documento valor probatorio</t>
  </si>
  <si>
    <t>Información relevante a aportar: periodo de imparticón, justificación periodo de imputación distinto al de impartición, importe de imputación ser superior al valor de mercado. …..</t>
  </si>
  <si>
    <t>Código que identifica la factura</t>
  </si>
  <si>
    <t>Fecha factura/documento valor probatorio mes imputado</t>
  </si>
  <si>
    <t>Fecha con formato dd/mm/aaaa</t>
  </si>
  <si>
    <t>CONCEPTO (Docencia o personal gestión o dirección)</t>
  </si>
  <si>
    <t>SUELDO BRUTO</t>
  </si>
  <si>
    <t>BONIFICACIÓN CUOTAS S. SOCIAL EMPRESA</t>
  </si>
  <si>
    <t>TOTAL MÁXIMO SUBVENCIONABLE</t>
  </si>
  <si>
    <t>SUELDO BRUTO IMPUTADO</t>
  </si>
  <si>
    <t>Importe del coste salarial mensual del/la profesional reflejado/a imputado a la subvención, que será proporcional al número de horas/semana y al número de días de mes</t>
  </si>
  <si>
    <t>BONIFICACIÓN CUOTAS S. SOCIAL EMPRESA IMP.</t>
  </si>
  <si>
    <t>IMPORTE IMPUTADO SUBVENCIONABLE</t>
  </si>
  <si>
    <t>Resultante de la suma de los totales imputados a la subvención de cada profesional se cumplimentará automáticamente</t>
  </si>
  <si>
    <t>Seleccionar ingreso correspondiente del listado</t>
  </si>
  <si>
    <t>Identificar si se trata de beneficio industrial</t>
  </si>
  <si>
    <t>Nº Identificador organo procedente</t>
  </si>
  <si>
    <t>Descrición del ingreso generado por la subvención concedida</t>
  </si>
  <si>
    <t>Importe neto generado por la subvención concedida</t>
  </si>
  <si>
    <t>Importe total generado por la subvención concedida</t>
  </si>
  <si>
    <t>Se corresponde con los gastos ocasionados por la entidad beneficiaria de la subvención con motivo de la coordinación, seguimiento y evaluación de la entidad sobre sus proyectos o la asesoría o gestión laboral, fiscal o administrativa de las personas trabajadoras imputadas al proyecto subvencionado. Se podrán imputar gastos corrientes en los que haya tenido que incurrir la entidad para llevar a cabo el proyecto pero que no tiene un reflejo directo en las actividades desarrolladas.</t>
  </si>
  <si>
    <t xml:space="preserve"> GASTOS DE GESTIÓN Y ADMINISTRACIÓN</t>
  </si>
  <si>
    <t>Seleccionar expediente de la lista</t>
  </si>
  <si>
    <t>Seleccionar número de edición de la lista</t>
  </si>
  <si>
    <t>Seleccionar código de la acción formativa de la lista</t>
  </si>
  <si>
    <t>RELACIÓN NÓMINAS DE PERSONAL INTERNO</t>
  </si>
  <si>
    <t>TOTAL MÁXIMO SUBVENCIONABLE
 (A + B - C)</t>
  </si>
  <si>
    <t>IMPORTE IMPUTADO SUBVENCIONABLE
(D + E - F)</t>
  </si>
  <si>
    <t>Se calculará automáticamente mediante la suma de los anteriores conceptos: IMPORTE DEL SALARIO BRUTO + IMPORTE SEGURIDAD SOCIAL EMPRESA - BONIF. CUOTAS S.SOCIAL</t>
  </si>
  <si>
    <t>Se cumplimentará de forma automática</t>
  </si>
  <si>
    <t>Concepto que aparece en la factura añadiendo la actividad del proyecto a la que se refiere el gasto o la información necesaria para que se conozca la naturaleza del mismo y su relación con las actuaciones desarrolladas</t>
  </si>
  <si>
    <t>La justificación documental de la realización de las actuaciones financiadas se realizará mediante cuenta justificativa, de acuerdo con lo previsto en el artículo 72.2 b del Reglamento de la Ley General de Subvenciones.</t>
  </si>
  <si>
    <t>Se cumplimentará automáticamente el porcentaje referido al importe imputado a la subvención sobre el importe total del gasto</t>
  </si>
  <si>
    <t>Cuantía total de la factura/documento de valor probatorio correspondiente al gasto descrito</t>
  </si>
  <si>
    <t>Nombre de la empresa / Profesional por cuenta propia emisor/a de la factura del gasto</t>
  </si>
  <si>
    <t>CIF de la empresa o DNI de el/la Profesional por cuenta propia emisor/a de la factura del gasto reflejado</t>
  </si>
  <si>
    <t>Se calcularán de forma automática</t>
  </si>
  <si>
    <t>Información relevante a aportar: origen del ingreso, nº de la BDNS de la subvención, etc.</t>
  </si>
  <si>
    <r>
      <t xml:space="preserve">       </t>
    </r>
    <r>
      <rPr>
        <sz val="11"/>
        <color rgb="FF595959"/>
        <rFont val="Calibri"/>
        <family val="2"/>
        <scheme val="minor"/>
      </rPr>
      <t>a)</t>
    </r>
    <r>
      <rPr>
        <sz val="7"/>
        <color rgb="FF595959"/>
        <rFont val="Times New Roman"/>
        <family val="1"/>
      </rPr>
      <t> </t>
    </r>
    <r>
      <rPr>
        <sz val="11"/>
        <color rgb="FF595959"/>
        <rFont val="Calibri"/>
        <family val="2"/>
        <scheme val="minor"/>
      </rPr>
      <t>Los impuestos sobre las rentas de personas físicas o sociedades. No obstante, no se considerará en tal prohibición las retenciones en nóminas a cuenta del impuesto que deban ser efectuadas por aplicación de la normativa en vigor.</t>
    </r>
  </si>
  <si>
    <r>
      <t xml:space="preserve">      </t>
    </r>
    <r>
      <rPr>
        <sz val="11"/>
        <color rgb="FF595959"/>
        <rFont val="Calibri"/>
        <family val="2"/>
        <scheme val="minor"/>
      </rPr>
      <t>b)</t>
    </r>
    <r>
      <rPr>
        <sz val="7"/>
        <color rgb="FF595959"/>
        <rFont val="Times New Roman"/>
        <family val="1"/>
      </rPr>
      <t> </t>
    </r>
    <r>
      <rPr>
        <sz val="11"/>
        <color rgb="FF595959"/>
        <rFont val="Calibri"/>
        <family val="2"/>
        <scheme val="minor"/>
      </rPr>
      <t>Autorizaciones administrativas, licencias, permisos, multas, así como otros impuestos, tributos y tasas, de tipo nacional, autonómico o local, que sean exigibles conforme a la normativa correspondiente.</t>
    </r>
  </si>
  <si>
    <r>
      <t xml:space="preserve">       </t>
    </r>
    <r>
      <rPr>
        <sz val="11"/>
        <color rgb="FF595959"/>
        <rFont val="Calibri"/>
        <family val="2"/>
        <scheme val="minor"/>
      </rPr>
      <t>c)</t>
    </r>
    <r>
      <rPr>
        <sz val="7"/>
        <color rgb="FF595959"/>
        <rFont val="Times New Roman"/>
        <family val="1"/>
      </rPr>
      <t> </t>
    </r>
    <r>
      <rPr>
        <sz val="11"/>
        <color rgb="FF595959"/>
        <rFont val="Calibri"/>
        <family val="2"/>
        <scheme val="minor"/>
      </rPr>
      <t>Los intereses de las deudas.</t>
    </r>
  </si>
  <si>
    <r>
      <t xml:space="preserve">      </t>
    </r>
    <r>
      <rPr>
        <sz val="11"/>
        <color rgb="FF595959"/>
        <rFont val="Calibri"/>
        <family val="2"/>
        <scheme val="minor"/>
      </rPr>
      <t>d)</t>
    </r>
    <r>
      <rPr>
        <sz val="7"/>
        <color rgb="FF595959"/>
        <rFont val="Times New Roman"/>
        <family val="1"/>
      </rPr>
      <t> </t>
    </r>
    <r>
      <rPr>
        <sz val="11"/>
        <color rgb="FF595959"/>
        <rFont val="Calibri"/>
        <family val="2"/>
        <scheme val="minor"/>
      </rPr>
      <t>Los intereses de mora, los recargos y las sanciones administrativas y penales.</t>
    </r>
  </si>
  <si>
    <r>
      <t xml:space="preserve">      </t>
    </r>
    <r>
      <rPr>
        <sz val="11"/>
        <color rgb="FF595959"/>
        <rFont val="Calibri"/>
        <family val="2"/>
        <scheme val="minor"/>
      </rPr>
      <t>e) Los gastos derivados de procedimientos judiciales. De acuerdo con lo establecido en el artículo 37 del Real Decreto-ley 36/2020, de 30 de diciembre, la financiación correspondiente a   estas ayudas está legalmente afectada a financiar los proyectos o líneas de acción que se integren dentro del Plan de Recuperación.</t>
    </r>
  </si>
  <si>
    <t>FECHA DE IMPUTACIÓN O DEVENGO
(Mes/año)</t>
  </si>
  <si>
    <t>FECHA DE EMISIÓN DE NÓMINA</t>
  </si>
  <si>
    <t>FECHA DE PAGO DE NÓMINA</t>
  </si>
  <si>
    <t>CIF/NIF DEL ACREEDOR</t>
  </si>
  <si>
    <t>CIF/NIF DEL PAGADOR</t>
  </si>
  <si>
    <t>FECHA DE IMPUTACIÓN O DEVENGO (Mes/año)</t>
  </si>
  <si>
    <t>Deducciones en la cuota que resultan de la aplicación de determinados porcentajes a la misma y que tienen como finalidad la reducción de los costes de Seguridad Social de las empresas y la potenciación del acceso de determinados colectivos al mercado laboral</t>
  </si>
  <si>
    <t>Información relevante a aportar: justificación periodo de imputación distinto al de impartición, importe de imputación ser superior al valor de mercado, etc</t>
  </si>
  <si>
    <t>CIF del pagador del gasto imputado, normalmente el beneficiario o el medio própio</t>
  </si>
  <si>
    <t>DNI TRABAJADOR</t>
  </si>
  <si>
    <t>DNI del trabajador imputado</t>
  </si>
  <si>
    <t>CIF del emisor de la nómina, normalmente el beneficiario o medio própio</t>
  </si>
  <si>
    <t>CIF 
EMISOR NÓMINA</t>
  </si>
  <si>
    <t>CIF EMISOR NÓMINA</t>
  </si>
  <si>
    <t>FECHA DE EMISIÓN DE NÓMINA
(Mes/año)</t>
  </si>
  <si>
    <t>Fecha con formato mm/aaaa de la nómina imputada</t>
  </si>
  <si>
    <t>Nombre y apellidos de el/la profesional.</t>
  </si>
  <si>
    <t>Identificar entre personal docente o personal de administración, gestión y dirección.</t>
  </si>
  <si>
    <t>Fecha con formato mm/aa, del periodo de imputación o devengo. Por ejemplo, el mes en que el docente impartió las clases.</t>
  </si>
  <si>
    <t>Salario base + complementos, sueldo bruto total de la nómina.</t>
  </si>
  <si>
    <t>FECHA DE PAGO DE NÓMINA
(Mes/año)</t>
  </si>
  <si>
    <t>Fecha con formato mm/aaaa en que se realizó el pago</t>
  </si>
  <si>
    <t>Gastos directos:</t>
  </si>
  <si>
    <t>CONCEPTO PLANTILLA 2</t>
  </si>
  <si>
    <t>PESTAÑA</t>
  </si>
  <si>
    <t>Nóminas personal interno</t>
  </si>
  <si>
    <t>Gastos directos o indirectos</t>
  </si>
  <si>
    <t>Gastos indirectos:</t>
  </si>
  <si>
    <t>Gastos no subvencionables:</t>
  </si>
  <si>
    <t>Coste subvencionable declarado por el beneficiario</t>
  </si>
  <si>
    <t>Coste subvencionable aceptado</t>
  </si>
  <si>
    <t>Ingresos declarados beneficio empresarial</t>
  </si>
  <si>
    <t>Ingresos y otras subvenciones no declarados beneficio empresarial</t>
  </si>
  <si>
    <t>Costes subvencionables no aceptados</t>
  </si>
  <si>
    <t>Importe</t>
  </si>
  <si>
    <t>Seleccionar Partida de gasto / Concepto</t>
  </si>
  <si>
    <t>Total costes subvencionables no aceptados</t>
  </si>
  <si>
    <t>Total IVA proporcional a los gastos directos o indirectos imputados</t>
  </si>
  <si>
    <t>Personal docente interno (sin nómina)</t>
  </si>
  <si>
    <t>Coste NO subvencionable declarado por el beneficiario</t>
  </si>
  <si>
    <t>Coste NO subvencionable aceptado</t>
  </si>
  <si>
    <t>Coste subvencionable no aceptado</t>
  </si>
  <si>
    <t>Costes NO subvencionables NO aceptados</t>
  </si>
  <si>
    <t>Total costes no subvencionables no aceptados</t>
  </si>
  <si>
    <t>Concepto</t>
  </si>
  <si>
    <t>[2]</t>
  </si>
  <si>
    <t>[3]</t>
  </si>
  <si>
    <t>[5]</t>
  </si>
  <si>
    <t>[5.a]</t>
  </si>
  <si>
    <t>[6]</t>
  </si>
  <si>
    <t>[8.a]</t>
  </si>
  <si>
    <t>[8]</t>
  </si>
  <si>
    <t>Otros (costes directos)</t>
  </si>
  <si>
    <t>Gastos generales</t>
  </si>
  <si>
    <t>Gastos generales (justificación de costes indirectos mediante declaración responsable)</t>
  </si>
  <si>
    <t>Servicios de asesoramiento</t>
  </si>
  <si>
    <t>Servicios de asesoramiento (externo)</t>
  </si>
  <si>
    <t xml:space="preserve">Servicios de asesoramiento (personal interno sin nómina) </t>
  </si>
  <si>
    <t>Alquileres</t>
  </si>
  <si>
    <t>Personal docente interno (otros)</t>
  </si>
  <si>
    <t>Personal docente interno (nómina)</t>
  </si>
  <si>
    <t>Servicios de asesoramiento personal interno (nómina)</t>
  </si>
  <si>
    <t>Servicios de asesoramiento personal externo</t>
  </si>
  <si>
    <t>Servicios de asesoramiento personal interno (otros)</t>
  </si>
  <si>
    <t>S. SOCIAL / OTROS 
A CARGO EMPRESA
(B)</t>
  </si>
  <si>
    <t>S. SOCIAL  / OTROS
A CARGO EMPRESA</t>
  </si>
  <si>
    <t>S. SOCIAL EMPRESA (DECLARADA POR LA UNIVERSIDAD)</t>
  </si>
  <si>
    <t>S. SOCIAL EMPRESA (MÁXIMO IMPUTABLE)</t>
  </si>
  <si>
    <t>Introducir importe subvencionado por edición (importe total entre el número de ediciones)</t>
  </si>
  <si>
    <t>IMPORTE IMPUTADO SUBVENCIONABLE (SIN IVA)</t>
  </si>
  <si>
    <r>
      <t xml:space="preserve">Se reflejará el importe proporcional de la factura correspondiente al gasto descrito del proyecto. </t>
    </r>
    <r>
      <rPr>
        <b/>
        <sz val="11"/>
        <color theme="1"/>
        <rFont val="Calibri"/>
        <family val="2"/>
        <scheme val="minor"/>
      </rPr>
      <t>Este es el importe subvencionable final que se tendrá en cuenta.</t>
    </r>
  </si>
  <si>
    <t>De conformidad con lo establecido en el artículo 9.4 de la Orden TMA/780/2022, de 21 de julio, no se considerarán subvencionables el Impuesto sobre el Valor Añadido, el Impuesto General Indirecto Canario ni el Impuesto sobre la Producción, los Servicios y la Importación.
Adicionalmente, no se consideran subvencionables las siguientes tipologías de gastos, de acuerdo con lo establecido en el artículo 9.5 de la Orden TMA/780/2022, de 21 de julio:</t>
  </si>
  <si>
    <t>Importe mensual de la seguridad social / otros regimenes de cotizació a cargo de la empresa.
Si no se desea imputar este gasto se deberá  marcar 0.</t>
  </si>
  <si>
    <t>Base de cotización de la nómina (incluye, sueldo bruto y las pagas extra prorrateadas)</t>
  </si>
  <si>
    <t>Se calculará de forma automática, siendo el valor mínimo entre el importe de S. SOCIAL EMPRESA (DECLARADA POR LA UNIVERSIDAD) y el importe de S. SOCIAL EMPRESA (MÁXIMO IMPUTABLE).</t>
  </si>
  <si>
    <t>El coste a imputar en concepto de S. Social / otros a cargo de la empresa se calcula automáticamente en función del % resultante del sueldo bruto imputado y el sueldo bruto total; multiplicado por el coste de S. Social / Otros a cargo de la empresa que aparece en la nómina.</t>
  </si>
  <si>
    <t>El coste a imputar en concepto de S. Social / otros a cargo de la empresa (S. SOCIAL EMPRESA (MÁXIMO IMPUTABLE)) se calcula automáticamente en función del % resultante del sueldo bruto imputado y el sueldo bruto total; multiplicado por el coste de S. Social / Otros a cargo de la empresa que aparece en la nómina. No obstante, si la universidad desea indicar un valor diferente al calculado automáticamente, lo puede indicar en esta casilla.</t>
  </si>
  <si>
    <t>Orden</t>
  </si>
  <si>
    <t>Observaciones</t>
  </si>
  <si>
    <t>Redondeo
IVA</t>
  </si>
  <si>
    <t>Redondeo
IMPORTE TOTAL (SIN IVA)</t>
  </si>
  <si>
    <t>Redondeo
IMPORTE IMPUTADO SUBVENCIONABLE (SIN IVA)</t>
  </si>
  <si>
    <t>Redondeo
IMPORTE TOTAL (CON IVA)</t>
  </si>
  <si>
    <t xml:space="preserve"> </t>
  </si>
  <si>
    <t>Versión de la plantilla: Edición 09</t>
  </si>
  <si>
    <t>IVA "imputado"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</si>
</sst>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0.00\ &quot;€&quot;;[Red]\-#,##0.00\ &quot;€&quot;"/>
    <numFmt numFmtId="164" formatCode="#,##0.00\ &quot;€&quot;"/>
    <numFmt numFmtId="165" formatCode="[$-C0A]mmm\-yy;@"/>
    <numFmt numFmtId="166" formatCode="#,##0.0000\ &quot;€&quot;"/>
  </numFmts>
  <fonts count="31" x14ac:knownFonts="1">
    <font>
      <sz val="11"/>
      <color theme="1"/>
      <name val="Calibri"/>
      <family val="2"/>
      <scheme val="minor"/>
    </font>
    <font>
      <b/>
      <sz val="14"/>
      <color theme="1"/>
      <name val="Calibri"/>
      <family val="2"/>
      <scheme val="minor"/>
    </font>
    <font>
      <sz val="14"/>
      <color theme="1"/>
      <name val="Calibri"/>
      <family val="2"/>
      <scheme val="minor"/>
    </font>
    <font>
      <sz val="10"/>
      <color rgb="FF000000"/>
      <name val="Calibri"/>
      <family val="2"/>
      <scheme val="minor"/>
    </font>
    <font>
      <sz val="9"/>
      <color theme="1"/>
      <name val="Calibri"/>
      <family val="2"/>
      <scheme val="minor"/>
    </font>
    <font>
      <u/>
      <sz val="11"/>
      <color theme="10"/>
      <name val="Calibri"/>
      <family val="2"/>
      <scheme val="minor"/>
    </font>
    <font>
      <b/>
      <sz val="16"/>
      <color theme="1"/>
      <name val="Calibri"/>
      <family val="2"/>
      <scheme val="minor"/>
    </font>
    <font>
      <sz val="16"/>
      <color theme="1"/>
      <name val="Calibri"/>
      <family val="2"/>
      <scheme val="minor"/>
    </font>
    <font>
      <sz val="18"/>
      <color theme="1"/>
      <name val="Calibri"/>
      <family val="2"/>
      <scheme val="minor"/>
    </font>
    <font>
      <b/>
      <sz val="20"/>
      <color theme="1"/>
      <name val="Calibri"/>
      <family val="2"/>
      <scheme val="minor"/>
    </font>
    <font>
      <b/>
      <sz val="11"/>
      <color theme="1"/>
      <name val="Calibri"/>
      <family val="2"/>
      <scheme val="minor"/>
    </font>
    <font>
      <u/>
      <sz val="24"/>
      <color theme="10"/>
      <name val="Calibri"/>
      <family val="2"/>
      <scheme val="minor"/>
    </font>
    <font>
      <b/>
      <sz val="10"/>
      <color rgb="FF000000"/>
      <name val="Arial"/>
      <family val="2"/>
    </font>
    <font>
      <sz val="10"/>
      <color theme="1"/>
      <name val="Arial"/>
      <family val="2"/>
    </font>
    <font>
      <u/>
      <sz val="11"/>
      <color theme="1"/>
      <name val="Calibri"/>
      <family val="2"/>
      <scheme val="minor"/>
    </font>
    <font>
      <b/>
      <u/>
      <sz val="12"/>
      <color theme="1"/>
      <name val="Calibri"/>
      <family val="2"/>
      <scheme val="minor"/>
    </font>
    <font>
      <b/>
      <sz val="12"/>
      <color theme="1"/>
      <name val="Calibri"/>
      <family val="2"/>
      <scheme val="minor"/>
    </font>
    <font>
      <b/>
      <sz val="11"/>
      <name val="Calibri"/>
      <family val="2"/>
      <scheme val="minor"/>
    </font>
    <font>
      <sz val="11"/>
      <color rgb="FF595959"/>
      <name val="Calibri"/>
      <family val="2"/>
      <scheme val="minor"/>
    </font>
    <font>
      <sz val="10"/>
      <color rgb="FF040C28"/>
      <name val="Arial"/>
      <family val="2"/>
    </font>
    <font>
      <sz val="7"/>
      <color rgb="FF595959"/>
      <name val="Times New Roman"/>
      <family val="1"/>
    </font>
    <font>
      <sz val="11"/>
      <name val="Calibri"/>
      <family val="2"/>
      <scheme val="minor"/>
    </font>
    <font>
      <b/>
      <sz val="18"/>
      <color theme="1"/>
      <name val="Calibri"/>
      <family val="2"/>
      <scheme val="minor"/>
    </font>
    <font>
      <b/>
      <sz val="11"/>
      <color theme="1"/>
      <name val="Arial"/>
      <family val="2"/>
    </font>
    <font>
      <sz val="11"/>
      <color theme="1"/>
      <name val="Arial"/>
      <family val="2"/>
    </font>
    <font>
      <b/>
      <sz val="11"/>
      <color theme="0"/>
      <name val="Calibri"/>
      <family val="2"/>
      <scheme val="minor"/>
    </font>
    <font>
      <b/>
      <sz val="11"/>
      <color theme="0"/>
      <name val="Arial"/>
      <family val="2"/>
    </font>
    <font>
      <sz val="11"/>
      <color theme="0"/>
      <name val="Calibri"/>
      <family val="2"/>
      <scheme val="minor"/>
    </font>
    <font>
      <sz val="11"/>
      <color rgb="FFFF0000"/>
      <name val="Calibri"/>
      <family val="2"/>
      <scheme val="minor"/>
    </font>
    <font>
      <b/>
      <sz val="11"/>
      <color rgb="FFFF0000"/>
      <name val="Calibri"/>
      <family val="2"/>
      <scheme val="minor"/>
    </font>
    <font>
      <b/>
      <sz val="12"/>
      <color theme="0"/>
      <name val="Calibri"/>
      <family val="2"/>
      <scheme val="minor"/>
    </font>
  </fonts>
  <fills count="19">
    <fill>
      <patternFill patternType="none"/>
    </fill>
    <fill>
      <patternFill patternType="gray125"/>
    </fill>
    <fill>
      <patternFill patternType="solid">
        <fgColor rgb="FFD9D9D9"/>
        <bgColor indexed="64"/>
      </patternFill>
    </fill>
    <fill>
      <patternFill patternType="solid">
        <fgColor theme="7" tint="0.79998168889431442"/>
        <bgColor indexed="64"/>
      </patternFill>
    </fill>
    <fill>
      <patternFill patternType="solid">
        <fgColor rgb="FFFFC000"/>
        <bgColor indexed="64"/>
      </patternFill>
    </fill>
    <fill>
      <patternFill patternType="solid">
        <fgColor theme="4" tint="-0.249977111117893"/>
        <bgColor indexed="64"/>
      </patternFill>
    </fill>
    <fill>
      <patternFill patternType="solid">
        <fgColor theme="0"/>
        <bgColor indexed="64"/>
      </patternFill>
    </fill>
    <fill>
      <patternFill patternType="solid">
        <fgColor theme="2"/>
        <bgColor indexed="64"/>
      </patternFill>
    </fill>
    <fill>
      <patternFill patternType="solid">
        <fgColor rgb="FF00B0F0"/>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FFCCCC"/>
        <bgColor indexed="64"/>
      </patternFill>
    </fill>
    <fill>
      <patternFill patternType="solid">
        <fgColor theme="0" tint="-0.34998626667073579"/>
        <bgColor indexed="64"/>
      </patternFill>
    </fill>
    <fill>
      <patternFill patternType="solid">
        <fgColor rgb="FF92D050"/>
        <bgColor indexed="64"/>
      </patternFill>
    </fill>
    <fill>
      <patternFill patternType="solid">
        <fgColor theme="9" tint="0.59999389629810485"/>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medium">
        <color indexed="64"/>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top style="medium">
        <color indexed="64"/>
      </top>
      <bottom style="medium">
        <color indexed="64"/>
      </bottom>
      <diagonal/>
    </border>
    <border>
      <left style="thin">
        <color theme="0"/>
      </left>
      <right style="thin">
        <color theme="0"/>
      </right>
      <top style="thin">
        <color theme="0"/>
      </top>
      <bottom style="thin">
        <color theme="0"/>
      </bottom>
      <diagonal/>
    </border>
    <border>
      <left style="thin">
        <color theme="0"/>
      </left>
      <right/>
      <top/>
      <bottom/>
      <diagonal/>
    </border>
    <border>
      <left/>
      <right/>
      <top style="medium">
        <color indexed="64"/>
      </top>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2">
    <xf numFmtId="0" fontId="0" fillId="0" borderId="0"/>
    <xf numFmtId="0" fontId="5" fillId="0" borderId="0" applyNumberFormat="0" applyFill="0" applyBorder="0" applyAlignment="0" applyProtection="0"/>
  </cellStyleXfs>
  <cellXfs count="356">
    <xf numFmtId="0" fontId="0" fillId="0" borderId="0" xfId="0"/>
    <xf numFmtId="0" fontId="0" fillId="0" borderId="1" xfId="0" applyBorder="1"/>
    <xf numFmtId="0" fontId="1" fillId="0" borderId="1" xfId="0" applyFont="1" applyBorder="1" applyAlignment="1">
      <alignment horizontal="center"/>
    </xf>
    <xf numFmtId="0" fontId="2" fillId="0" borderId="1" xfId="0" applyFont="1" applyBorder="1" applyAlignment="1">
      <alignment horizontal="center"/>
    </xf>
    <xf numFmtId="49" fontId="0" fillId="0" borderId="0" xfId="0" applyNumberFormat="1"/>
    <xf numFmtId="0" fontId="3" fillId="2" borderId="1"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4" fillId="0" borderId="1" xfId="0" applyFont="1" applyBorder="1" applyAlignment="1">
      <alignment vertical="center"/>
    </xf>
    <xf numFmtId="0" fontId="4" fillId="0" borderId="1" xfId="0" applyFont="1" applyBorder="1" applyAlignment="1">
      <alignment horizontal="center" vertical="center"/>
    </xf>
    <xf numFmtId="0" fontId="4" fillId="4" borderId="1" xfId="0" applyFont="1" applyFill="1" applyBorder="1" applyAlignment="1">
      <alignment vertical="center"/>
    </xf>
    <xf numFmtId="0" fontId="4" fillId="0" borderId="0" xfId="0" applyFont="1" applyAlignment="1">
      <alignment vertical="center"/>
    </xf>
    <xf numFmtId="0" fontId="3" fillId="8" borderId="1" xfId="0" applyFont="1" applyFill="1" applyBorder="1" applyAlignment="1">
      <alignment horizontal="center" vertical="center" wrapText="1"/>
    </xf>
    <xf numFmtId="164" fontId="4" fillId="0" borderId="9" xfId="0" applyNumberFormat="1" applyFont="1" applyBorder="1" applyAlignment="1">
      <alignment vertical="center"/>
    </xf>
    <xf numFmtId="0" fontId="12" fillId="2" borderId="10" xfId="0" applyFont="1" applyFill="1" applyBorder="1" applyAlignment="1">
      <alignment horizontal="center" vertical="center" wrapText="1"/>
    </xf>
    <xf numFmtId="0" fontId="13" fillId="0" borderId="10" xfId="0" applyFont="1" applyBorder="1" applyAlignment="1">
      <alignment vertical="center"/>
    </xf>
    <xf numFmtId="0" fontId="6" fillId="5" borderId="0" xfId="0" applyFont="1" applyFill="1" applyAlignment="1">
      <alignment horizontal="center" vertical="center" wrapText="1"/>
    </xf>
    <xf numFmtId="8" fontId="7" fillId="5" borderId="0" xfId="0" applyNumberFormat="1" applyFont="1" applyFill="1" applyAlignment="1">
      <alignment horizontal="center" vertical="center" wrapText="1"/>
    </xf>
    <xf numFmtId="0" fontId="8" fillId="7" borderId="7" xfId="0" applyFont="1" applyFill="1" applyBorder="1" applyAlignment="1">
      <alignment horizontal="center" vertical="center" wrapText="1"/>
    </xf>
    <xf numFmtId="0" fontId="9" fillId="5" borderId="0" xfId="0" applyFont="1" applyFill="1" applyAlignment="1">
      <alignment vertical="center"/>
    </xf>
    <xf numFmtId="0" fontId="0" fillId="0" borderId="15" xfId="0" applyBorder="1" applyAlignment="1">
      <alignment horizontal="center" vertical="center" wrapText="1"/>
    </xf>
    <xf numFmtId="0" fontId="10" fillId="10" borderId="16" xfId="0" applyFont="1" applyFill="1" applyBorder="1" applyAlignment="1">
      <alignment horizontal="center" vertical="center" wrapText="1"/>
    </xf>
    <xf numFmtId="0" fontId="10" fillId="10" borderId="17" xfId="0" applyFont="1" applyFill="1" applyBorder="1" applyAlignment="1">
      <alignment horizontal="center" vertical="center" wrapText="1"/>
    </xf>
    <xf numFmtId="0" fontId="10" fillId="10" borderId="18" xfId="0" applyFont="1" applyFill="1" applyBorder="1" applyAlignment="1">
      <alignment horizontal="center" vertical="center" wrapText="1"/>
    </xf>
    <xf numFmtId="0" fontId="0" fillId="0" borderId="19" xfId="0" applyBorder="1" applyAlignment="1">
      <alignment horizontal="center" vertical="center" wrapText="1"/>
    </xf>
    <xf numFmtId="0" fontId="0" fillId="0" borderId="19" xfId="0" applyBorder="1" applyAlignment="1">
      <alignment horizontal="center" vertical="center"/>
    </xf>
    <xf numFmtId="164" fontId="0" fillId="0" borderId="20" xfId="0" applyNumberFormat="1" applyBorder="1" applyAlignment="1">
      <alignment horizontal="center" vertical="center"/>
    </xf>
    <xf numFmtId="0" fontId="10" fillId="12" borderId="11" xfId="0" applyFont="1" applyFill="1" applyBorder="1" applyAlignment="1">
      <alignment horizontal="center" vertical="center" wrapText="1"/>
    </xf>
    <xf numFmtId="0" fontId="16" fillId="11" borderId="11" xfId="0" applyFont="1" applyFill="1" applyBorder="1" applyAlignment="1">
      <alignment horizontal="center" vertical="center"/>
    </xf>
    <xf numFmtId="0" fontId="10" fillId="12" borderId="14" xfId="0" applyFont="1" applyFill="1" applyBorder="1" applyAlignment="1">
      <alignment horizontal="center" vertical="center" wrapText="1"/>
    </xf>
    <xf numFmtId="0" fontId="0" fillId="0" borderId="0" xfId="0" applyAlignment="1">
      <alignment vertical="center"/>
    </xf>
    <xf numFmtId="0" fontId="0" fillId="0" borderId="2"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164" fontId="0" fillId="0" borderId="0" xfId="0" applyNumberFormat="1" applyAlignment="1" applyProtection="1">
      <alignment vertical="center"/>
      <protection locked="0"/>
    </xf>
    <xf numFmtId="14" fontId="0" fillId="0" borderId="0" xfId="0" applyNumberFormat="1" applyAlignment="1" applyProtection="1">
      <alignment vertical="center"/>
      <protection locked="0"/>
    </xf>
    <xf numFmtId="0" fontId="0" fillId="5" borderId="0" xfId="0" applyFill="1" applyAlignment="1">
      <alignment vertical="center"/>
    </xf>
    <xf numFmtId="0" fontId="0" fillId="6" borderId="0" xfId="0" applyFill="1" applyAlignment="1">
      <alignment vertical="center"/>
    </xf>
    <xf numFmtId="0" fontId="0" fillId="0" borderId="9" xfId="0" applyBorder="1" applyAlignment="1" applyProtection="1">
      <alignment vertical="center"/>
      <protection locked="0"/>
    </xf>
    <xf numFmtId="164" fontId="0" fillId="0" borderId="32" xfId="0" applyNumberFormat="1" applyBorder="1" applyAlignment="1" applyProtection="1">
      <alignment vertical="center"/>
      <protection locked="0"/>
    </xf>
    <xf numFmtId="0" fontId="0" fillId="0" borderId="33" xfId="0" applyBorder="1" applyAlignment="1" applyProtection="1">
      <alignment vertical="center"/>
      <protection locked="0"/>
    </xf>
    <xf numFmtId="164" fontId="0" fillId="0" borderId="33" xfId="0" applyNumberFormat="1" applyBorder="1" applyAlignment="1" applyProtection="1">
      <alignment vertical="center"/>
      <protection locked="0"/>
    </xf>
    <xf numFmtId="164" fontId="0" fillId="0" borderId="34" xfId="0" applyNumberFormat="1" applyBorder="1" applyAlignment="1" applyProtection="1">
      <alignment vertical="center"/>
      <protection locked="0"/>
    </xf>
    <xf numFmtId="164" fontId="0" fillId="0" borderId="6" xfId="0" applyNumberFormat="1" applyBorder="1" applyAlignment="1" applyProtection="1">
      <alignment vertical="center"/>
      <protection locked="0"/>
    </xf>
    <xf numFmtId="164" fontId="0" fillId="0" borderId="8" xfId="0" applyNumberFormat="1" applyBorder="1" applyAlignment="1" applyProtection="1">
      <alignment vertical="center"/>
      <protection locked="0"/>
    </xf>
    <xf numFmtId="0" fontId="6" fillId="12" borderId="3" xfId="0" applyFont="1" applyFill="1" applyBorder="1" applyAlignment="1">
      <alignment horizontal="center" vertical="center" wrapText="1"/>
    </xf>
    <xf numFmtId="0" fontId="6" fillId="12" borderId="4" xfId="0" applyFont="1" applyFill="1" applyBorder="1" applyAlignment="1">
      <alignment horizontal="center" vertical="center" wrapText="1"/>
    </xf>
    <xf numFmtId="0" fontId="6" fillId="12" borderId="5" xfId="0" applyFont="1" applyFill="1" applyBorder="1" applyAlignment="1">
      <alignment horizontal="center" vertical="center" wrapText="1"/>
    </xf>
    <xf numFmtId="0" fontId="8" fillId="6" borderId="7" xfId="0" applyFont="1" applyFill="1" applyBorder="1" applyAlignment="1" applyProtection="1">
      <alignment horizontal="center" vertical="center" wrapText="1"/>
      <protection locked="0"/>
    </xf>
    <xf numFmtId="164" fontId="8" fillId="6" borderId="8" xfId="0" applyNumberFormat="1" applyFont="1" applyFill="1" applyBorder="1" applyAlignment="1" applyProtection="1">
      <alignment horizontal="center" vertical="center" wrapText="1"/>
      <protection locked="0"/>
    </xf>
    <xf numFmtId="164" fontId="8" fillId="6" borderId="7" xfId="0" applyNumberFormat="1" applyFont="1" applyFill="1" applyBorder="1" applyAlignment="1" applyProtection="1">
      <alignment horizontal="center" vertical="center" wrapText="1"/>
      <protection locked="0"/>
    </xf>
    <xf numFmtId="8" fontId="8" fillId="6" borderId="6" xfId="0" applyNumberFormat="1" applyFont="1" applyFill="1" applyBorder="1" applyAlignment="1" applyProtection="1">
      <alignment horizontal="center" vertical="center" wrapText="1"/>
      <protection locked="0"/>
    </xf>
    <xf numFmtId="0" fontId="0" fillId="6" borderId="0" xfId="0" applyFill="1"/>
    <xf numFmtId="0" fontId="10" fillId="6" borderId="0" xfId="0" applyFont="1" applyFill="1" applyAlignment="1">
      <alignment horizontal="left" vertical="center" wrapText="1"/>
    </xf>
    <xf numFmtId="0" fontId="10" fillId="12" borderId="37" xfId="0" applyFont="1" applyFill="1" applyBorder="1" applyAlignment="1">
      <alignment horizontal="left" vertical="center" wrapText="1"/>
    </xf>
    <xf numFmtId="0" fontId="10" fillId="12" borderId="37" xfId="0" applyFont="1" applyFill="1" applyBorder="1" applyAlignment="1">
      <alignment vertical="center" wrapText="1"/>
    </xf>
    <xf numFmtId="0" fontId="10" fillId="12" borderId="37" xfId="0" applyFont="1" applyFill="1" applyBorder="1" applyAlignment="1">
      <alignment horizontal="left" vertical="top" wrapText="1"/>
    </xf>
    <xf numFmtId="0" fontId="0" fillId="0" borderId="0" xfId="0" applyAlignment="1">
      <alignment wrapText="1"/>
    </xf>
    <xf numFmtId="0" fontId="20" fillId="0" borderId="0" xfId="0" applyFont="1" applyAlignment="1">
      <alignment vertical="center"/>
    </xf>
    <xf numFmtId="0" fontId="20" fillId="0" borderId="0" xfId="0" applyFont="1" applyAlignment="1">
      <alignment vertical="center" wrapText="1"/>
    </xf>
    <xf numFmtId="0" fontId="18" fillId="0" borderId="0" xfId="0" applyFont="1" applyAlignment="1">
      <alignment vertical="center"/>
    </xf>
    <xf numFmtId="0" fontId="18" fillId="0" borderId="0" xfId="0" applyFont="1" applyAlignment="1">
      <alignment vertical="center" wrapText="1"/>
    </xf>
    <xf numFmtId="164" fontId="0" fillId="0" borderId="3" xfId="0" applyNumberFormat="1" applyBorder="1" applyAlignment="1" applyProtection="1">
      <alignment vertical="center"/>
      <protection locked="0"/>
    </xf>
    <xf numFmtId="164" fontId="0" fillId="0" borderId="21" xfId="0" applyNumberFormat="1" applyBorder="1" applyAlignment="1" applyProtection="1">
      <alignment vertical="center"/>
      <protection locked="0"/>
    </xf>
    <xf numFmtId="164" fontId="0" fillId="0" borderId="5" xfId="0" applyNumberFormat="1" applyBorder="1" applyAlignment="1" applyProtection="1">
      <alignment vertical="center"/>
      <protection locked="0"/>
    </xf>
    <xf numFmtId="164" fontId="0" fillId="0" borderId="22" xfId="0" applyNumberFormat="1" applyBorder="1" applyAlignment="1" applyProtection="1">
      <alignment vertical="center"/>
      <protection locked="0"/>
    </xf>
    <xf numFmtId="0" fontId="17" fillId="12" borderId="37" xfId="0" applyFont="1" applyFill="1" applyBorder="1" applyAlignment="1">
      <alignment horizontal="left" vertical="center" wrapText="1"/>
    </xf>
    <xf numFmtId="0" fontId="10" fillId="12" borderId="0" xfId="0" applyFont="1" applyFill="1" applyAlignment="1">
      <alignment horizontal="left" vertical="center" wrapText="1"/>
    </xf>
    <xf numFmtId="10" fontId="0" fillId="13" borderId="1" xfId="0" applyNumberFormat="1" applyFill="1" applyBorder="1" applyAlignment="1" applyProtection="1">
      <alignment horizontal="right" vertical="center" wrapText="1"/>
    </xf>
    <xf numFmtId="164" fontId="0" fillId="13" borderId="4" xfId="0" applyNumberFormat="1" applyFill="1" applyBorder="1" applyAlignment="1" applyProtection="1">
      <alignment horizontal="right" vertical="center" wrapText="1"/>
    </xf>
    <xf numFmtId="10" fontId="0" fillId="13" borderId="7" xfId="0" applyNumberFormat="1" applyFill="1" applyBorder="1" applyAlignment="1" applyProtection="1">
      <alignment horizontal="right" vertical="center" wrapText="1"/>
    </xf>
    <xf numFmtId="0" fontId="0" fillId="0" borderId="47" xfId="0" applyBorder="1" applyAlignment="1" applyProtection="1">
      <alignment vertical="center"/>
      <protection locked="0"/>
    </xf>
    <xf numFmtId="0" fontId="0" fillId="0" borderId="54" xfId="0" applyBorder="1" applyAlignment="1" applyProtection="1">
      <alignment vertical="center" wrapText="1"/>
      <protection locked="0"/>
    </xf>
    <xf numFmtId="0" fontId="17" fillId="12" borderId="10" xfId="0" applyFont="1" applyFill="1" applyBorder="1" applyAlignment="1">
      <alignment horizontal="center" vertical="center" wrapText="1"/>
    </xf>
    <xf numFmtId="0" fontId="17" fillId="12" borderId="25" xfId="0" applyFont="1" applyFill="1" applyBorder="1" applyAlignment="1">
      <alignment horizontal="center" vertical="center" wrapText="1"/>
    </xf>
    <xf numFmtId="0" fontId="17" fillId="12" borderId="41" xfId="0" applyFont="1" applyFill="1" applyBorder="1" applyAlignment="1">
      <alignment horizontal="center" vertical="center" wrapText="1"/>
    </xf>
    <xf numFmtId="0" fontId="17" fillId="12" borderId="48" xfId="0" applyFont="1" applyFill="1" applyBorder="1" applyAlignment="1">
      <alignment horizontal="center" vertical="center" wrapText="1"/>
    </xf>
    <xf numFmtId="0" fontId="0" fillId="0" borderId="26" xfId="0" applyFill="1" applyBorder="1" applyAlignment="1" applyProtection="1">
      <alignment vertical="center" wrapText="1"/>
      <protection locked="0"/>
    </xf>
    <xf numFmtId="0" fontId="0" fillId="0" borderId="9" xfId="0" applyFill="1" applyBorder="1" applyAlignment="1" applyProtection="1">
      <alignment vertical="center"/>
      <protection locked="0"/>
    </xf>
    <xf numFmtId="0" fontId="0" fillId="0" borderId="2" xfId="0" applyFill="1" applyBorder="1" applyAlignment="1" applyProtection="1">
      <alignment vertical="center" wrapText="1"/>
      <protection locked="0"/>
    </xf>
    <xf numFmtId="164" fontId="0" fillId="0" borderId="0" xfId="0" applyNumberFormat="1" applyFill="1" applyAlignment="1" applyProtection="1">
      <alignment vertical="center"/>
      <protection locked="0"/>
    </xf>
    <xf numFmtId="0" fontId="0" fillId="0" borderId="1" xfId="0" applyFill="1" applyBorder="1" applyAlignment="1" applyProtection="1">
      <alignment vertical="center"/>
      <protection locked="0"/>
    </xf>
    <xf numFmtId="0" fontId="23" fillId="16" borderId="3" xfId="0" applyFont="1" applyFill="1" applyBorder="1" applyAlignment="1" applyProtection="1">
      <alignment horizontal="justify" vertical="center"/>
    </xf>
    <xf numFmtId="0" fontId="23" fillId="9" borderId="42" xfId="0" applyFont="1" applyFill="1" applyBorder="1" applyAlignment="1" applyProtection="1">
      <alignment horizontal="justify" vertical="center"/>
    </xf>
    <xf numFmtId="0" fontId="0" fillId="0" borderId="0" xfId="0" applyProtection="1"/>
    <xf numFmtId="0" fontId="24" fillId="0" borderId="0" xfId="0" applyFont="1" applyFill="1" applyBorder="1" applyAlignment="1" applyProtection="1">
      <alignment horizontal="justify" vertical="center"/>
    </xf>
    <xf numFmtId="0" fontId="0" fillId="0" borderId="0" xfId="0" applyFill="1" applyProtection="1"/>
    <xf numFmtId="0" fontId="0" fillId="0" borderId="0" xfId="0" applyFill="1" applyAlignment="1" applyProtection="1">
      <alignment vertical="center"/>
    </xf>
    <xf numFmtId="0" fontId="23" fillId="9" borderId="4" xfId="0" applyFont="1" applyFill="1" applyBorder="1" applyAlignment="1" applyProtection="1">
      <alignment horizontal="justify" vertical="center"/>
    </xf>
    <xf numFmtId="0" fontId="0" fillId="0" borderId="0" xfId="0" applyAlignment="1" applyProtection="1">
      <alignment vertical="top"/>
    </xf>
    <xf numFmtId="0" fontId="0" fillId="10" borderId="5" xfId="0" applyFont="1" applyFill="1" applyBorder="1" applyAlignment="1" applyProtection="1">
      <alignment horizontal="center"/>
    </xf>
    <xf numFmtId="0" fontId="0" fillId="10" borderId="8" xfId="0" applyFont="1" applyFill="1" applyBorder="1" applyAlignment="1" applyProtection="1">
      <alignment horizontal="center"/>
    </xf>
    <xf numFmtId="0" fontId="0" fillId="0" borderId="1" xfId="0" applyFill="1" applyBorder="1" applyProtection="1"/>
    <xf numFmtId="0" fontId="10" fillId="10" borderId="1" xfId="0" applyFont="1" applyFill="1" applyBorder="1" applyAlignment="1" applyProtection="1">
      <alignment horizontal="center" vertical="center"/>
    </xf>
    <xf numFmtId="0" fontId="0" fillId="0" borderId="1" xfId="0" applyFill="1" applyBorder="1" applyAlignment="1" applyProtection="1">
      <alignment horizontal="left" vertical="center"/>
    </xf>
    <xf numFmtId="0" fontId="0" fillId="0" borderId="1" xfId="0" applyBorder="1" applyAlignment="1" applyProtection="1">
      <alignment horizontal="left" vertical="center"/>
    </xf>
    <xf numFmtId="0" fontId="0" fillId="0" borderId="1" xfId="0" applyBorder="1" applyAlignment="1" applyProtection="1">
      <alignment horizontal="left" vertical="top"/>
    </xf>
    <xf numFmtId="0" fontId="0" fillId="0" borderId="0" xfId="0" applyFill="1" applyAlignment="1" applyProtection="1">
      <alignment horizontal="center"/>
    </xf>
    <xf numFmtId="0" fontId="0" fillId="0" borderId="0" xfId="0" applyFont="1" applyFill="1" applyAlignment="1" applyProtection="1">
      <alignment horizontal="center"/>
    </xf>
    <xf numFmtId="0" fontId="27" fillId="5" borderId="5" xfId="0" applyFont="1" applyFill="1" applyBorder="1" applyAlignment="1" applyProtection="1">
      <alignment horizontal="center"/>
    </xf>
    <xf numFmtId="0" fontId="27" fillId="5" borderId="22" xfId="0" applyFont="1" applyFill="1" applyBorder="1" applyAlignment="1" applyProtection="1">
      <alignment horizontal="center"/>
    </xf>
    <xf numFmtId="0" fontId="27" fillId="5" borderId="8" xfId="0" applyFont="1" applyFill="1" applyBorder="1" applyAlignment="1" applyProtection="1">
      <alignment horizontal="center"/>
    </xf>
    <xf numFmtId="164" fontId="1" fillId="0" borderId="11" xfId="0" applyNumberFormat="1" applyFont="1" applyBorder="1" applyAlignment="1" applyProtection="1">
      <alignment horizontal="center" vertical="center"/>
    </xf>
    <xf numFmtId="164" fontId="1" fillId="3" borderId="11" xfId="0" applyNumberFormat="1" applyFont="1" applyFill="1" applyBorder="1" applyAlignment="1" applyProtection="1">
      <alignment horizontal="center" vertical="center"/>
    </xf>
    <xf numFmtId="164" fontId="1" fillId="15" borderId="11" xfId="0" applyNumberFormat="1" applyFont="1" applyFill="1" applyBorder="1" applyAlignment="1" applyProtection="1">
      <alignment horizontal="center" vertical="center"/>
    </xf>
    <xf numFmtId="164" fontId="1" fillId="14" borderId="11" xfId="0" applyNumberFormat="1" applyFont="1" applyFill="1" applyBorder="1" applyAlignment="1" applyProtection="1">
      <alignment horizontal="center" vertical="center"/>
    </xf>
    <xf numFmtId="0" fontId="0" fillId="0" borderId="0" xfId="0" applyFill="1"/>
    <xf numFmtId="0" fontId="13" fillId="0" borderId="43" xfId="0" applyFont="1" applyBorder="1" applyAlignment="1" applyProtection="1">
      <alignment horizontal="justify" vertical="center"/>
    </xf>
    <xf numFmtId="0" fontId="13" fillId="0" borderId="43" xfId="0" applyFont="1" applyBorder="1" applyAlignment="1" applyProtection="1">
      <alignment horizontal="justify" vertical="top"/>
    </xf>
    <xf numFmtId="0" fontId="13" fillId="0" borderId="45" xfId="0" applyFont="1" applyBorder="1" applyAlignment="1" applyProtection="1">
      <alignment horizontal="justify" vertical="center"/>
    </xf>
    <xf numFmtId="0" fontId="13" fillId="0" borderId="1" xfId="0" applyFont="1" applyBorder="1" applyAlignment="1" applyProtection="1">
      <alignment horizontal="left" vertical="center"/>
    </xf>
    <xf numFmtId="0" fontId="13" fillId="0" borderId="1" xfId="0" applyFont="1" applyBorder="1" applyAlignment="1" applyProtection="1">
      <alignment horizontal="justify" vertical="center"/>
    </xf>
    <xf numFmtId="0" fontId="13" fillId="0" borderId="47" xfId="0" applyFont="1" applyBorder="1" applyAlignment="1" applyProtection="1">
      <alignment horizontal="justify" vertical="top"/>
    </xf>
    <xf numFmtId="0" fontId="13" fillId="0" borderId="6" xfId="0" applyFont="1" applyBorder="1" applyAlignment="1" applyProtection="1">
      <alignment horizontal="left" vertical="center"/>
    </xf>
    <xf numFmtId="0" fontId="0" fillId="0" borderId="1" xfId="0" applyFill="1" applyBorder="1" applyAlignment="1" applyProtection="1">
      <alignment horizontal="left" vertical="top"/>
    </xf>
    <xf numFmtId="0" fontId="13" fillId="0" borderId="21" xfId="0" applyFont="1" applyFill="1" applyBorder="1" applyAlignment="1" applyProtection="1">
      <alignment horizontal="justify" vertical="top"/>
    </xf>
    <xf numFmtId="0" fontId="13" fillId="0" borderId="44" xfId="0" applyFont="1" applyFill="1" applyBorder="1" applyAlignment="1" applyProtection="1">
      <alignment horizontal="justify" vertical="top"/>
    </xf>
    <xf numFmtId="0" fontId="13" fillId="0" borderId="21" xfId="0" applyFont="1" applyFill="1" applyBorder="1" applyAlignment="1" applyProtection="1">
      <alignment horizontal="left" vertical="center"/>
    </xf>
    <xf numFmtId="0" fontId="13" fillId="0" borderId="21" xfId="0" applyFont="1" applyFill="1" applyBorder="1" applyAlignment="1" applyProtection="1">
      <alignment horizontal="justify" vertical="center"/>
    </xf>
    <xf numFmtId="0" fontId="13" fillId="0" borderId="7" xfId="0" applyFont="1" applyFill="1" applyBorder="1" applyAlignment="1" applyProtection="1">
      <alignment horizontal="justify" vertical="center"/>
    </xf>
    <xf numFmtId="0" fontId="29" fillId="12" borderId="37" xfId="0" applyFont="1" applyFill="1" applyBorder="1" applyAlignment="1">
      <alignment horizontal="left" vertical="center" wrapText="1"/>
    </xf>
    <xf numFmtId="166" fontId="10" fillId="10" borderId="4" xfId="0" applyNumberFormat="1" applyFont="1" applyFill="1" applyBorder="1" applyAlignment="1" applyProtection="1">
      <alignment horizontal="center" vertical="center"/>
    </xf>
    <xf numFmtId="166" fontId="10" fillId="10" borderId="7" xfId="0" applyNumberFormat="1" applyFont="1" applyFill="1" applyBorder="1" applyAlignment="1" applyProtection="1">
      <alignment horizontal="center" vertical="center"/>
    </xf>
    <xf numFmtId="166" fontId="25" fillId="5" borderId="4" xfId="0" applyNumberFormat="1" applyFont="1" applyFill="1" applyBorder="1" applyAlignment="1" applyProtection="1">
      <alignment horizontal="center" vertical="center"/>
    </xf>
    <xf numFmtId="166" fontId="25" fillId="5" borderId="1" xfId="0" applyNumberFormat="1" applyFont="1" applyFill="1" applyBorder="1" applyAlignment="1" applyProtection="1">
      <alignment horizontal="center" vertical="center"/>
    </xf>
    <xf numFmtId="166" fontId="25" fillId="5" borderId="7" xfId="0" applyNumberFormat="1" applyFont="1" applyFill="1" applyBorder="1" applyAlignment="1" applyProtection="1">
      <alignment horizontal="center" vertical="center"/>
    </xf>
    <xf numFmtId="166" fontId="0" fillId="0" borderId="5" xfId="0" applyNumberFormat="1" applyFont="1" applyFill="1" applyBorder="1" applyAlignment="1" applyProtection="1">
      <alignment horizontal="center" vertical="center"/>
    </xf>
    <xf numFmtId="166" fontId="0" fillId="0" borderId="20" xfId="0" applyNumberFormat="1" applyFont="1" applyFill="1" applyBorder="1" applyAlignment="1" applyProtection="1">
      <alignment horizontal="center" vertical="center"/>
    </xf>
    <xf numFmtId="166" fontId="0" fillId="0" borderId="1" xfId="0" applyNumberFormat="1" applyBorder="1" applyAlignment="1" applyProtection="1">
      <alignment horizontal="center" vertical="center"/>
    </xf>
    <xf numFmtId="166" fontId="0" fillId="0" borderId="1" xfId="0" applyNumberFormat="1" applyBorder="1" applyAlignment="1" applyProtection="1">
      <alignment horizontal="center" vertical="top"/>
    </xf>
    <xf numFmtId="166" fontId="10" fillId="9" borderId="5" xfId="0" applyNumberFormat="1" applyFont="1" applyFill="1" applyBorder="1" applyAlignment="1" applyProtection="1">
      <alignment horizontal="center" vertical="center"/>
    </xf>
    <xf numFmtId="166" fontId="0" fillId="0" borderId="22" xfId="0" applyNumberFormat="1" applyBorder="1" applyAlignment="1" applyProtection="1">
      <alignment vertical="center"/>
    </xf>
    <xf numFmtId="166" fontId="0" fillId="0" borderId="46" xfId="0" applyNumberFormat="1" applyBorder="1" applyAlignment="1" applyProtection="1">
      <alignment vertical="center"/>
    </xf>
    <xf numFmtId="166" fontId="10" fillId="0" borderId="8" xfId="0" applyNumberFormat="1" applyFont="1" applyBorder="1" applyAlignment="1" applyProtection="1">
      <alignment horizontal="center" vertical="center"/>
    </xf>
    <xf numFmtId="166" fontId="0" fillId="14" borderId="41" xfId="0" applyNumberFormat="1" applyFill="1" applyBorder="1" applyAlignment="1" applyProtection="1">
      <alignment horizontal="center" vertical="center"/>
    </xf>
    <xf numFmtId="166" fontId="0" fillId="13" borderId="4" xfId="0" applyNumberFormat="1" applyFill="1" applyBorder="1" applyAlignment="1" applyProtection="1">
      <alignment horizontal="right" vertical="center"/>
    </xf>
    <xf numFmtId="166" fontId="0" fillId="13" borderId="1" xfId="0" applyNumberFormat="1" applyFill="1" applyBorder="1" applyAlignment="1" applyProtection="1">
      <alignment horizontal="right" vertical="center"/>
    </xf>
    <xf numFmtId="166" fontId="0" fillId="13" borderId="4" xfId="0" applyNumberFormat="1" applyFill="1" applyBorder="1" applyAlignment="1" applyProtection="1">
      <alignment horizontal="right" vertical="center" wrapText="1"/>
    </xf>
    <xf numFmtId="166" fontId="0" fillId="18" borderId="4" xfId="0" applyNumberFormat="1" applyFill="1" applyBorder="1" applyAlignment="1" applyProtection="1">
      <alignment horizontal="right" vertical="center"/>
    </xf>
    <xf numFmtId="166" fontId="0" fillId="13" borderId="1" xfId="0" applyNumberFormat="1" applyFill="1" applyBorder="1" applyAlignment="1" applyProtection="1">
      <alignment horizontal="right" vertical="center" wrapText="1"/>
    </xf>
    <xf numFmtId="166" fontId="0" fillId="18" borderId="1" xfId="0" applyNumberFormat="1" applyFill="1" applyBorder="1" applyAlignment="1" applyProtection="1">
      <alignment horizontal="right" vertical="center"/>
    </xf>
    <xf numFmtId="166" fontId="0" fillId="13" borderId="7" xfId="0" applyNumberFormat="1" applyFill="1" applyBorder="1" applyAlignment="1" applyProtection="1">
      <alignment horizontal="right" vertical="center" wrapText="1"/>
    </xf>
    <xf numFmtId="166" fontId="0" fillId="0" borderId="9" xfId="0" applyNumberFormat="1" applyBorder="1" applyAlignment="1" applyProtection="1">
      <alignment vertical="center"/>
      <protection locked="0"/>
    </xf>
    <xf numFmtId="166" fontId="0" fillId="0" borderId="31" xfId="0" applyNumberFormat="1" applyBorder="1" applyAlignment="1" applyProtection="1">
      <alignment vertical="center"/>
      <protection locked="0"/>
    </xf>
    <xf numFmtId="166" fontId="0" fillId="0" borderId="1" xfId="0" applyNumberFormat="1" applyBorder="1" applyAlignment="1" applyProtection="1">
      <alignment vertical="center"/>
      <protection locked="0"/>
    </xf>
    <xf numFmtId="166" fontId="0" fillId="0" borderId="30" xfId="0" applyNumberFormat="1" applyBorder="1" applyAlignment="1" applyProtection="1">
      <alignment vertical="center"/>
      <protection locked="0"/>
    </xf>
    <xf numFmtId="166" fontId="0" fillId="0" borderId="47" xfId="0" applyNumberFormat="1" applyBorder="1" applyAlignment="1" applyProtection="1">
      <alignment vertical="center"/>
      <protection locked="0"/>
    </xf>
    <xf numFmtId="166" fontId="0" fillId="0" borderId="55" xfId="0" applyNumberFormat="1" applyBorder="1" applyAlignment="1" applyProtection="1">
      <alignment vertical="center"/>
      <protection locked="0"/>
    </xf>
    <xf numFmtId="10" fontId="21" fillId="13" borderId="4" xfId="0" applyNumberFormat="1" applyFont="1" applyFill="1" applyBorder="1" applyAlignment="1" applyProtection="1">
      <alignment horizontal="center" vertical="center"/>
    </xf>
    <xf numFmtId="10" fontId="21" fillId="13" borderId="1" xfId="0" applyNumberFormat="1" applyFont="1" applyFill="1" applyBorder="1" applyAlignment="1" applyProtection="1">
      <alignment horizontal="center" vertical="center"/>
    </xf>
    <xf numFmtId="0" fontId="17" fillId="12" borderId="11" xfId="0" applyFont="1" applyFill="1" applyBorder="1" applyAlignment="1" applyProtection="1">
      <alignment horizontal="center" vertical="center" wrapText="1"/>
    </xf>
    <xf numFmtId="0" fontId="17" fillId="12" borderId="16" xfId="0" applyFont="1" applyFill="1" applyBorder="1" applyAlignment="1" applyProtection="1">
      <alignment horizontal="center" vertical="center" wrapText="1"/>
    </xf>
    <xf numFmtId="0" fontId="17" fillId="12" borderId="18" xfId="0" applyFont="1" applyFill="1" applyBorder="1" applyAlignment="1" applyProtection="1">
      <alignment horizontal="center" vertical="center" wrapText="1"/>
    </xf>
    <xf numFmtId="0" fontId="17" fillId="12" borderId="14" xfId="0" applyFont="1" applyFill="1" applyBorder="1" applyAlignment="1" applyProtection="1">
      <alignment horizontal="center" vertical="center" wrapText="1"/>
    </xf>
    <xf numFmtId="0" fontId="0" fillId="0" borderId="0" xfId="0" applyAlignment="1" applyProtection="1">
      <alignment horizontal="left" vertical="center"/>
    </xf>
    <xf numFmtId="0" fontId="0" fillId="0" borderId="0" xfId="0" applyAlignment="1" applyProtection="1">
      <alignment horizontal="left" vertical="center" wrapText="1"/>
    </xf>
    <xf numFmtId="0" fontId="16" fillId="0" borderId="0" xfId="0" applyFont="1" applyAlignment="1" applyProtection="1">
      <alignment horizontal="left" vertical="center"/>
    </xf>
    <xf numFmtId="0" fontId="10" fillId="0" borderId="0" xfId="0" applyFont="1" applyAlignment="1" applyProtection="1">
      <alignment horizontal="center" vertical="center"/>
    </xf>
    <xf numFmtId="0" fontId="10" fillId="9" borderId="0" xfId="0" applyFont="1" applyFill="1" applyAlignment="1" applyProtection="1">
      <alignment horizontal="center" vertical="center" wrapText="1"/>
    </xf>
    <xf numFmtId="0" fontId="10" fillId="9" borderId="0" xfId="0" applyFont="1" applyFill="1" applyAlignment="1" applyProtection="1">
      <alignment horizontal="center" vertical="center"/>
    </xf>
    <xf numFmtId="0" fontId="22" fillId="0" borderId="0" xfId="0" applyFont="1" applyAlignment="1" applyProtection="1">
      <alignment horizontal="left" vertical="center"/>
    </xf>
    <xf numFmtId="0" fontId="10" fillId="10" borderId="16" xfId="0" applyFont="1" applyFill="1" applyBorder="1" applyAlignment="1" applyProtection="1">
      <alignment horizontal="center" vertical="center" wrapText="1"/>
    </xf>
    <xf numFmtId="0" fontId="10" fillId="10" borderId="17" xfId="0" applyFont="1" applyFill="1" applyBorder="1" applyAlignment="1" applyProtection="1">
      <alignment horizontal="center" vertical="center" wrapText="1"/>
    </xf>
    <xf numFmtId="0" fontId="10" fillId="10" borderId="18" xfId="0" applyFont="1" applyFill="1" applyBorder="1" applyAlignment="1" applyProtection="1">
      <alignment horizontal="center" vertical="center" wrapText="1"/>
    </xf>
    <xf numFmtId="0" fontId="10" fillId="0" borderId="0" xfId="0" applyFont="1" applyAlignment="1" applyProtection="1">
      <alignment horizontal="left" vertical="center" wrapText="1"/>
    </xf>
    <xf numFmtId="0" fontId="0" fillId="0" borderId="16" xfId="0" applyBorder="1" applyAlignment="1" applyProtection="1">
      <alignment horizontal="center" vertical="center" wrapText="1"/>
    </xf>
    <xf numFmtId="0" fontId="0" fillId="0" borderId="17" xfId="0" applyFill="1" applyBorder="1" applyAlignment="1" applyProtection="1">
      <alignment horizontal="center" vertical="center" wrapText="1"/>
    </xf>
    <xf numFmtId="0" fontId="0" fillId="0" borderId="17" xfId="0" applyBorder="1" applyAlignment="1" applyProtection="1">
      <alignment horizontal="left" vertical="center"/>
    </xf>
    <xf numFmtId="0" fontId="0" fillId="0" borderId="17" xfId="0" applyBorder="1" applyAlignment="1" applyProtection="1">
      <alignment horizontal="center" vertical="center"/>
    </xf>
    <xf numFmtId="0" fontId="0" fillId="0" borderId="17" xfId="0" applyBorder="1" applyAlignment="1" applyProtection="1">
      <alignment horizontal="center" vertical="center" wrapText="1"/>
    </xf>
    <xf numFmtId="164" fontId="0" fillId="0" borderId="18" xfId="0" applyNumberFormat="1" applyBorder="1" applyAlignment="1" applyProtection="1">
      <alignment horizontal="center" vertical="center"/>
    </xf>
    <xf numFmtId="164" fontId="0" fillId="0" borderId="0" xfId="0" applyNumberFormat="1" applyAlignment="1" applyProtection="1">
      <alignment horizontal="left" vertical="center"/>
    </xf>
    <xf numFmtId="0" fontId="17" fillId="0" borderId="0" xfId="0" applyFont="1" applyAlignment="1" applyProtection="1">
      <alignment horizontal="left" vertical="center" wrapText="1"/>
    </xf>
    <xf numFmtId="0" fontId="17" fillId="12" borderId="28" xfId="0" applyFont="1" applyFill="1" applyBorder="1" applyAlignment="1" applyProtection="1">
      <alignment horizontal="center" vertical="center" wrapText="1"/>
    </xf>
    <xf numFmtId="0" fontId="17" fillId="12" borderId="29" xfId="0" applyFont="1" applyFill="1" applyBorder="1" applyAlignment="1" applyProtection="1">
      <alignment horizontal="center" vertical="center" wrapText="1"/>
    </xf>
    <xf numFmtId="0" fontId="17" fillId="12" borderId="35" xfId="0" applyFont="1" applyFill="1" applyBorder="1" applyAlignment="1" applyProtection="1">
      <alignment horizontal="center" vertical="center" wrapText="1"/>
    </xf>
    <xf numFmtId="0" fontId="17" fillId="17" borderId="28" xfId="0" applyFont="1" applyFill="1" applyBorder="1" applyAlignment="1" applyProtection="1">
      <alignment horizontal="center" vertical="center" wrapText="1"/>
    </xf>
    <xf numFmtId="0" fontId="30" fillId="11" borderId="11" xfId="0" applyFont="1" applyFill="1" applyBorder="1" applyAlignment="1" applyProtection="1">
      <alignment vertical="center"/>
    </xf>
    <xf numFmtId="0" fontId="0" fillId="0" borderId="3" xfId="0" applyBorder="1" applyAlignment="1" applyProtection="1">
      <alignment horizontal="left" vertical="center"/>
    </xf>
    <xf numFmtId="0" fontId="0" fillId="0" borderId="5" xfId="0" applyBorder="1" applyAlignment="1" applyProtection="1">
      <alignment horizontal="left" vertical="center"/>
    </xf>
    <xf numFmtId="0" fontId="0" fillId="0" borderId="21" xfId="0" applyBorder="1" applyAlignment="1" applyProtection="1">
      <alignment horizontal="left" vertical="center"/>
    </xf>
    <xf numFmtId="0" fontId="0" fillId="0" borderId="22" xfId="0" applyBorder="1" applyAlignment="1" applyProtection="1">
      <alignment horizontal="left" vertical="center"/>
    </xf>
    <xf numFmtId="0" fontId="0" fillId="0" borderId="6" xfId="0" applyBorder="1" applyAlignment="1" applyProtection="1">
      <alignment horizontal="left" vertical="center"/>
    </xf>
    <xf numFmtId="0" fontId="0" fillId="0" borderId="8" xfId="0" applyBorder="1" applyAlignment="1" applyProtection="1">
      <alignment horizontal="left" vertical="center"/>
    </xf>
    <xf numFmtId="164" fontId="22" fillId="0" borderId="0" xfId="0" applyNumberFormat="1" applyFont="1" applyAlignment="1" applyProtection="1">
      <alignment horizontal="left" vertical="center"/>
    </xf>
    <xf numFmtId="164" fontId="22" fillId="0" borderId="0" xfId="0" applyNumberFormat="1" applyFont="1" applyAlignment="1" applyProtection="1">
      <alignment horizontal="center" vertical="center"/>
    </xf>
    <xf numFmtId="14" fontId="22" fillId="0" borderId="0" xfId="0" applyNumberFormat="1" applyFont="1" applyAlignment="1" applyProtection="1">
      <alignment horizontal="left" vertical="center"/>
    </xf>
    <xf numFmtId="14" fontId="0" fillId="0" borderId="0" xfId="0" applyNumberFormat="1" applyAlignment="1" applyProtection="1">
      <alignment horizontal="left" vertical="center"/>
    </xf>
    <xf numFmtId="0" fontId="0" fillId="0" borderId="0" xfId="0" applyAlignment="1" applyProtection="1">
      <alignment vertical="center"/>
    </xf>
    <xf numFmtId="0" fontId="10" fillId="10" borderId="36" xfId="0" applyFont="1" applyFill="1" applyBorder="1" applyAlignment="1" applyProtection="1">
      <alignment horizontal="center" vertical="center" wrapText="1"/>
    </xf>
    <xf numFmtId="0" fontId="0" fillId="0" borderId="15" xfId="0" applyBorder="1" applyAlignment="1" applyProtection="1">
      <alignment horizontal="center" vertical="center" wrapText="1"/>
    </xf>
    <xf numFmtId="0" fontId="0" fillId="0" borderId="19" xfId="0" applyBorder="1" applyAlignment="1" applyProtection="1">
      <alignment horizontal="center" vertical="center" wrapText="1"/>
    </xf>
    <xf numFmtId="0" fontId="0" fillId="0" borderId="19" xfId="0" applyBorder="1" applyAlignment="1" applyProtection="1">
      <alignment horizontal="center" vertical="center"/>
    </xf>
    <xf numFmtId="0" fontId="0" fillId="0" borderId="36" xfId="0" applyFill="1" applyBorder="1" applyAlignment="1" applyProtection="1">
      <alignment vertical="center"/>
    </xf>
    <xf numFmtId="0" fontId="0" fillId="0" borderId="19" xfId="0" applyBorder="1" applyAlignment="1" applyProtection="1">
      <alignment horizontal="left" vertical="center"/>
    </xf>
    <xf numFmtId="164" fontId="0" fillId="0" borderId="20" xfId="0" applyNumberFormat="1" applyBorder="1" applyAlignment="1" applyProtection="1">
      <alignment horizontal="center" vertical="center"/>
    </xf>
    <xf numFmtId="0" fontId="16" fillId="11" borderId="13" xfId="0" applyFont="1" applyFill="1" applyBorder="1" applyAlignment="1" applyProtection="1">
      <alignment horizontal="center" vertical="center"/>
    </xf>
    <xf numFmtId="0" fontId="16" fillId="11" borderId="14" xfId="0" applyFont="1" applyFill="1" applyBorder="1" applyAlignment="1" applyProtection="1">
      <alignment horizontal="center" vertical="center"/>
    </xf>
    <xf numFmtId="0" fontId="16" fillId="0" borderId="0" xfId="0" applyFont="1" applyAlignment="1" applyProtection="1">
      <alignment vertical="center"/>
    </xf>
    <xf numFmtId="0" fontId="16" fillId="0" borderId="0" xfId="0" applyFont="1" applyFill="1" applyAlignment="1" applyProtection="1">
      <alignment vertical="center"/>
    </xf>
    <xf numFmtId="0" fontId="17" fillId="12" borderId="51" xfId="0" applyFont="1" applyFill="1" applyBorder="1" applyAlignment="1" applyProtection="1">
      <alignment horizontal="center" vertical="center" wrapText="1"/>
    </xf>
    <xf numFmtId="0" fontId="17" fillId="12" borderId="19" xfId="0" applyFont="1" applyFill="1" applyBorder="1" applyAlignment="1" applyProtection="1">
      <alignment horizontal="center" vertical="center" wrapText="1"/>
    </xf>
    <xf numFmtId="0" fontId="17" fillId="17" borderId="19" xfId="0" applyFont="1" applyFill="1" applyBorder="1" applyAlignment="1" applyProtection="1">
      <alignment horizontal="center" vertical="center" wrapText="1"/>
    </xf>
    <xf numFmtId="0" fontId="17" fillId="12" borderId="20" xfId="0" applyFont="1" applyFill="1" applyBorder="1" applyAlignment="1" applyProtection="1">
      <alignment horizontal="center" vertical="center" wrapText="1"/>
    </xf>
    <xf numFmtId="0" fontId="17" fillId="12" borderId="52" xfId="0" applyFont="1" applyFill="1" applyBorder="1" applyAlignment="1" applyProtection="1">
      <alignment horizontal="center" vertical="center" wrapText="1"/>
    </xf>
    <xf numFmtId="0" fontId="17" fillId="12" borderId="53" xfId="0" applyFont="1" applyFill="1" applyBorder="1" applyAlignment="1" applyProtection="1">
      <alignment horizontal="center" vertical="center" wrapText="1"/>
    </xf>
    <xf numFmtId="0" fontId="10" fillId="0" borderId="0" xfId="0" applyFont="1" applyFill="1" applyAlignment="1" applyProtection="1">
      <alignment horizontal="center" vertical="center"/>
    </xf>
    <xf numFmtId="0" fontId="0" fillId="0" borderId="3" xfId="0" applyBorder="1" applyAlignment="1" applyProtection="1">
      <alignment vertical="center"/>
    </xf>
    <xf numFmtId="0" fontId="0" fillId="0" borderId="5" xfId="0" applyBorder="1" applyAlignment="1" applyProtection="1">
      <alignment vertical="center"/>
    </xf>
    <xf numFmtId="166" fontId="0" fillId="0" borderId="0" xfId="0" applyNumberFormat="1" applyAlignment="1" applyProtection="1">
      <alignment horizontal="center" vertical="center"/>
    </xf>
    <xf numFmtId="164" fontId="0" fillId="0" borderId="0" xfId="0" applyNumberFormat="1" applyAlignment="1" applyProtection="1">
      <alignment horizontal="center" vertical="center"/>
    </xf>
    <xf numFmtId="164" fontId="0" fillId="0" borderId="0" xfId="0" applyNumberFormat="1" applyFill="1" applyAlignment="1" applyProtection="1">
      <alignment horizontal="center" vertical="center"/>
    </xf>
    <xf numFmtId="0" fontId="0" fillId="0" borderId="21" xfId="0" applyBorder="1" applyAlignment="1" applyProtection="1">
      <alignment vertical="center"/>
    </xf>
    <xf numFmtId="0" fontId="0" fillId="0" borderId="22" xfId="0" applyBorder="1" applyAlignment="1" applyProtection="1">
      <alignment vertical="center"/>
    </xf>
    <xf numFmtId="10" fontId="21" fillId="13" borderId="47" xfId="0" applyNumberFormat="1" applyFont="1" applyFill="1" applyBorder="1" applyAlignment="1" applyProtection="1">
      <alignment horizontal="center" vertical="center"/>
    </xf>
    <xf numFmtId="0" fontId="0" fillId="0" borderId="6" xfId="0" applyBorder="1" applyAlignment="1" applyProtection="1">
      <alignment vertical="center"/>
    </xf>
    <xf numFmtId="0" fontId="0" fillId="0" borderId="8" xfId="0" applyBorder="1" applyAlignment="1" applyProtection="1">
      <alignment vertical="center"/>
    </xf>
    <xf numFmtId="164" fontId="0" fillId="0" borderId="0" xfId="0" applyNumberFormat="1" applyAlignment="1" applyProtection="1">
      <alignment vertical="center"/>
    </xf>
    <xf numFmtId="14" fontId="0" fillId="0" borderId="0" xfId="0" applyNumberFormat="1" applyAlignment="1" applyProtection="1">
      <alignment vertical="center"/>
    </xf>
    <xf numFmtId="166" fontId="10" fillId="0" borderId="22" xfId="0" applyNumberFormat="1" applyFont="1" applyFill="1" applyBorder="1" applyAlignment="1" applyProtection="1">
      <alignment horizontal="center" vertical="center"/>
    </xf>
    <xf numFmtId="0" fontId="21" fillId="0" borderId="49" xfId="0" applyFont="1" applyBorder="1" applyAlignment="1" applyProtection="1">
      <alignment vertical="center" wrapText="1"/>
      <protection locked="0"/>
    </xf>
    <xf numFmtId="0" fontId="21" fillId="0" borderId="4" xfId="0" applyFont="1" applyBorder="1" applyAlignment="1" applyProtection="1">
      <alignment vertical="center" wrapText="1"/>
      <protection locked="0"/>
    </xf>
    <xf numFmtId="0" fontId="21" fillId="0" borderId="4" xfId="0" applyFont="1" applyBorder="1" applyAlignment="1" applyProtection="1">
      <alignment vertical="center"/>
      <protection locked="0"/>
    </xf>
    <xf numFmtId="166" fontId="21" fillId="0" borderId="4" xfId="0" applyNumberFormat="1" applyFont="1" applyFill="1" applyBorder="1" applyAlignment="1" applyProtection="1">
      <alignment vertical="center"/>
      <protection locked="0"/>
    </xf>
    <xf numFmtId="0" fontId="21" fillId="0" borderId="2" xfId="0" applyFont="1" applyBorder="1" applyAlignment="1" applyProtection="1">
      <alignment vertical="center" wrapText="1"/>
      <protection locked="0"/>
    </xf>
    <xf numFmtId="0" fontId="21" fillId="0" borderId="1" xfId="0" applyFont="1" applyBorder="1" applyAlignment="1" applyProtection="1">
      <alignment vertical="center" wrapText="1"/>
      <protection locked="0"/>
    </xf>
    <xf numFmtId="0" fontId="21" fillId="0" borderId="1" xfId="0" applyFont="1" applyBorder="1" applyAlignment="1" applyProtection="1">
      <alignment vertical="center"/>
      <protection locked="0"/>
    </xf>
    <xf numFmtId="166" fontId="21" fillId="0" borderId="1" xfId="0" applyNumberFormat="1" applyFont="1" applyBorder="1" applyAlignment="1" applyProtection="1">
      <alignment vertical="center"/>
      <protection locked="0"/>
    </xf>
    <xf numFmtId="0" fontId="21" fillId="0" borderId="2" xfId="0" applyFont="1" applyBorder="1" applyAlignment="1" applyProtection="1">
      <alignment vertical="center"/>
      <protection locked="0"/>
    </xf>
    <xf numFmtId="0" fontId="21" fillId="0" borderId="54" xfId="0" applyFont="1" applyBorder="1" applyAlignment="1" applyProtection="1">
      <alignment vertical="center"/>
      <protection locked="0"/>
    </xf>
    <xf numFmtId="0" fontId="21" fillId="0" borderId="47" xfId="0" applyFont="1" applyBorder="1" applyAlignment="1" applyProtection="1">
      <alignment vertical="center"/>
      <protection locked="0"/>
    </xf>
    <xf numFmtId="166" fontId="21" fillId="0" borderId="47" xfId="0" applyNumberFormat="1" applyFont="1" applyBorder="1" applyAlignment="1" applyProtection="1">
      <alignment vertical="center"/>
      <protection locked="0"/>
    </xf>
    <xf numFmtId="166" fontId="21" fillId="18" borderId="4" xfId="0" applyNumberFormat="1" applyFont="1" applyFill="1" applyBorder="1" applyAlignment="1" applyProtection="1">
      <alignment vertical="center"/>
      <protection locked="0"/>
    </xf>
    <xf numFmtId="166" fontId="21" fillId="0" borderId="5" xfId="0" applyNumberFormat="1" applyFont="1" applyFill="1" applyBorder="1" applyAlignment="1" applyProtection="1">
      <alignment vertical="center"/>
      <protection locked="0"/>
    </xf>
    <xf numFmtId="0" fontId="21" fillId="0" borderId="3" xfId="0" applyFont="1" applyBorder="1" applyAlignment="1" applyProtection="1">
      <alignment vertical="center"/>
      <protection locked="0"/>
    </xf>
    <xf numFmtId="14" fontId="21" fillId="0" borderId="4" xfId="0" applyNumberFormat="1" applyFont="1" applyBorder="1" applyAlignment="1" applyProtection="1">
      <alignment vertical="center"/>
      <protection locked="0"/>
    </xf>
    <xf numFmtId="14" fontId="21" fillId="0" borderId="50" xfId="0" applyNumberFormat="1" applyFont="1" applyBorder="1" applyAlignment="1" applyProtection="1">
      <alignment vertical="center"/>
      <protection locked="0"/>
    </xf>
    <xf numFmtId="14" fontId="21" fillId="0" borderId="42" xfId="0" applyNumberFormat="1" applyFont="1" applyBorder="1" applyAlignment="1" applyProtection="1">
      <alignment vertical="center"/>
      <protection locked="0"/>
    </xf>
    <xf numFmtId="166" fontId="21" fillId="18" borderId="1" xfId="0" applyNumberFormat="1" applyFont="1" applyFill="1" applyBorder="1" applyAlignment="1" applyProtection="1">
      <alignment vertical="center"/>
      <protection locked="0"/>
    </xf>
    <xf numFmtId="166" fontId="21" fillId="0" borderId="22" xfId="0" applyNumberFormat="1" applyFont="1" applyBorder="1" applyAlignment="1" applyProtection="1">
      <alignment vertical="center"/>
      <protection locked="0"/>
    </xf>
    <xf numFmtId="0" fontId="21" fillId="0" borderId="21" xfId="0" applyFont="1" applyBorder="1" applyAlignment="1" applyProtection="1">
      <alignment vertical="center"/>
      <protection locked="0"/>
    </xf>
    <xf numFmtId="14" fontId="21" fillId="0" borderId="1" xfId="0" applyNumberFormat="1" applyFont="1" applyBorder="1" applyAlignment="1" applyProtection="1">
      <alignment vertical="center"/>
      <protection locked="0"/>
    </xf>
    <xf numFmtId="14" fontId="21" fillId="0" borderId="30" xfId="0" applyNumberFormat="1" applyFont="1" applyBorder="1" applyAlignment="1" applyProtection="1">
      <alignment vertical="center"/>
      <protection locked="0"/>
    </xf>
    <xf numFmtId="14" fontId="21" fillId="0" borderId="43" xfId="0" applyNumberFormat="1" applyFont="1" applyBorder="1" applyAlignment="1" applyProtection="1">
      <alignment vertical="center"/>
      <protection locked="0"/>
    </xf>
    <xf numFmtId="166" fontId="21" fillId="18" borderId="47" xfId="0" applyNumberFormat="1" applyFont="1" applyFill="1" applyBorder="1" applyAlignment="1" applyProtection="1">
      <alignment vertical="center"/>
      <protection locked="0"/>
    </xf>
    <xf numFmtId="166" fontId="21" fillId="0" borderId="46" xfId="0" applyNumberFormat="1" applyFont="1" applyBorder="1" applyAlignment="1" applyProtection="1">
      <alignment vertical="center"/>
      <protection locked="0"/>
    </xf>
    <xf numFmtId="0" fontId="21" fillId="0" borderId="44" xfId="0" applyFont="1" applyBorder="1" applyAlignment="1" applyProtection="1">
      <alignment vertical="center"/>
      <protection locked="0"/>
    </xf>
    <xf numFmtId="14" fontId="21" fillId="0" borderId="47" xfId="0" applyNumberFormat="1" applyFont="1" applyBorder="1" applyAlignment="1" applyProtection="1">
      <alignment vertical="center"/>
      <protection locked="0"/>
    </xf>
    <xf numFmtId="14" fontId="21" fillId="0" borderId="55" xfId="0" applyNumberFormat="1" applyFont="1" applyBorder="1" applyAlignment="1" applyProtection="1">
      <alignment vertical="center"/>
      <protection locked="0"/>
    </xf>
    <xf numFmtId="14" fontId="21" fillId="0" borderId="45" xfId="0" applyNumberFormat="1" applyFont="1" applyBorder="1" applyAlignment="1" applyProtection="1">
      <alignment vertical="center"/>
      <protection locked="0"/>
    </xf>
    <xf numFmtId="0" fontId="0" fillId="0" borderId="3" xfId="0" applyBorder="1" applyAlignment="1" applyProtection="1">
      <alignment horizontal="left" vertical="center" wrapText="1"/>
      <protection locked="0"/>
    </xf>
    <xf numFmtId="17" fontId="0" fillId="0" borderId="4" xfId="0" applyNumberFormat="1" applyBorder="1" applyAlignment="1" applyProtection="1">
      <alignment horizontal="left" vertical="center" wrapText="1"/>
      <protection locked="0"/>
    </xf>
    <xf numFmtId="17" fontId="0" fillId="0" borderId="4" xfId="0" applyNumberFormat="1" applyBorder="1" applyAlignment="1" applyProtection="1">
      <alignment horizontal="center" vertical="center" wrapText="1"/>
      <protection locked="0"/>
    </xf>
    <xf numFmtId="166" fontId="0" fillId="0" borderId="4" xfId="0" applyNumberFormat="1" applyBorder="1" applyAlignment="1" applyProtection="1">
      <alignment horizontal="right" vertical="center"/>
      <protection locked="0"/>
    </xf>
    <xf numFmtId="166" fontId="0" fillId="0" borderId="9" xfId="0" applyNumberFormat="1" applyBorder="1" applyAlignment="1" applyProtection="1">
      <alignment horizontal="right" vertical="center"/>
      <protection locked="0"/>
    </xf>
    <xf numFmtId="0" fontId="0" fillId="0" borderId="21" xfId="0" applyBorder="1" applyAlignment="1" applyProtection="1">
      <alignment horizontal="left" vertical="center" wrapText="1"/>
      <protection locked="0"/>
    </xf>
    <xf numFmtId="17" fontId="0" fillId="0" borderId="1" xfId="0" applyNumberFormat="1" applyBorder="1" applyAlignment="1" applyProtection="1">
      <alignment horizontal="left" vertical="center" wrapText="1"/>
      <protection locked="0"/>
    </xf>
    <xf numFmtId="17" fontId="0" fillId="0" borderId="1" xfId="0" applyNumberFormat="1" applyBorder="1" applyAlignment="1" applyProtection="1">
      <alignment horizontal="center" vertical="center" wrapText="1"/>
      <protection locked="0"/>
    </xf>
    <xf numFmtId="166" fontId="0" fillId="0" borderId="1" xfId="0" applyNumberFormat="1" applyBorder="1" applyAlignment="1" applyProtection="1">
      <alignment horizontal="right" vertical="center"/>
      <protection locked="0"/>
    </xf>
    <xf numFmtId="0" fontId="0" fillId="0" borderId="6" xfId="0" applyBorder="1" applyAlignment="1" applyProtection="1">
      <alignment horizontal="left" vertical="center" wrapText="1"/>
      <protection locked="0"/>
    </xf>
    <xf numFmtId="17" fontId="0" fillId="0" borderId="7" xfId="0" applyNumberFormat="1" applyBorder="1" applyAlignment="1" applyProtection="1">
      <alignment horizontal="left" vertical="center" wrapText="1"/>
      <protection locked="0"/>
    </xf>
    <xf numFmtId="17" fontId="0" fillId="0" borderId="7" xfId="0" applyNumberFormat="1" applyBorder="1" applyAlignment="1" applyProtection="1">
      <alignment horizontal="center" vertical="center" wrapText="1"/>
      <protection locked="0"/>
    </xf>
    <xf numFmtId="166" fontId="0" fillId="0" borderId="7" xfId="0" applyNumberFormat="1" applyBorder="1" applyAlignment="1" applyProtection="1">
      <alignment horizontal="right" vertical="center"/>
      <protection locked="0"/>
    </xf>
    <xf numFmtId="166" fontId="0" fillId="0" borderId="4" xfId="0" applyNumberFormat="1" applyFill="1" applyBorder="1" applyAlignment="1" applyProtection="1">
      <alignment horizontal="right" vertical="center" wrapText="1"/>
      <protection locked="0"/>
    </xf>
    <xf numFmtId="166" fontId="0" fillId="0" borderId="1" xfId="0" applyNumberFormat="1" applyFill="1" applyBorder="1" applyAlignment="1" applyProtection="1">
      <alignment horizontal="right" vertical="center" wrapText="1"/>
      <protection locked="0"/>
    </xf>
    <xf numFmtId="166" fontId="0" fillId="0" borderId="7" xfId="0" applyNumberFormat="1" applyFill="1" applyBorder="1" applyAlignment="1" applyProtection="1">
      <alignment horizontal="right" vertical="center" wrapText="1"/>
      <protection locked="0"/>
    </xf>
    <xf numFmtId="165" fontId="0" fillId="0" borderId="4" xfId="0" applyNumberFormat="1" applyBorder="1" applyAlignment="1" applyProtection="1">
      <alignment horizontal="center" vertical="center"/>
      <protection locked="0"/>
    </xf>
    <xf numFmtId="165" fontId="0" fillId="0" borderId="5" xfId="0" applyNumberFormat="1" applyBorder="1" applyAlignment="1" applyProtection="1">
      <alignment horizontal="center" vertical="center"/>
      <protection locked="0"/>
    </xf>
    <xf numFmtId="14" fontId="0" fillId="0" borderId="26" xfId="0" applyNumberFormat="1" applyBorder="1" applyAlignment="1" applyProtection="1">
      <alignment horizontal="center" vertical="center"/>
      <protection locked="0"/>
    </xf>
    <xf numFmtId="14" fontId="0" fillId="0" borderId="27" xfId="0" applyNumberFormat="1" applyBorder="1" applyAlignment="1" applyProtection="1">
      <alignment horizontal="center" vertical="center"/>
      <protection locked="0"/>
    </xf>
    <xf numFmtId="0" fontId="0" fillId="0" borderId="40" xfId="0" applyBorder="1" applyAlignment="1" applyProtection="1">
      <alignment horizontal="left" vertical="center"/>
      <protection locked="0"/>
    </xf>
    <xf numFmtId="165" fontId="0" fillId="0" borderId="1" xfId="0" applyNumberFormat="1" applyBorder="1" applyAlignment="1" applyProtection="1">
      <alignment horizontal="center" vertical="center"/>
      <protection locked="0"/>
    </xf>
    <xf numFmtId="165" fontId="0" fillId="0" borderId="22" xfId="0" applyNumberFormat="1" applyBorder="1" applyAlignment="1" applyProtection="1">
      <alignment horizontal="center" vertical="center"/>
      <protection locked="0"/>
    </xf>
    <xf numFmtId="14" fontId="0" fillId="0" borderId="21" xfId="0" applyNumberFormat="1" applyBorder="1" applyAlignment="1" applyProtection="1">
      <alignment horizontal="center" vertical="center"/>
      <protection locked="0"/>
    </xf>
    <xf numFmtId="14" fontId="0" fillId="0" borderId="22" xfId="0" applyNumberFormat="1" applyBorder="1" applyAlignment="1" applyProtection="1">
      <alignment horizontal="center" vertical="center"/>
      <protection locked="0"/>
    </xf>
    <xf numFmtId="0" fontId="0" fillId="0" borderId="22" xfId="0" applyBorder="1" applyAlignment="1" applyProtection="1">
      <alignment horizontal="left" vertical="center"/>
      <protection locked="0"/>
    </xf>
    <xf numFmtId="165" fontId="0" fillId="0" borderId="7" xfId="0" applyNumberFormat="1" applyBorder="1" applyAlignment="1" applyProtection="1">
      <alignment horizontal="center" vertical="center"/>
      <protection locked="0"/>
    </xf>
    <xf numFmtId="165" fontId="0" fillId="0" borderId="8" xfId="0" applyNumberFormat="1" applyBorder="1" applyAlignment="1" applyProtection="1">
      <alignment horizontal="center" vertical="center"/>
      <protection locked="0"/>
    </xf>
    <xf numFmtId="0" fontId="21" fillId="0" borderId="38" xfId="0" applyFont="1" applyFill="1" applyBorder="1" applyAlignment="1">
      <alignment horizontal="left" vertical="center" wrapText="1"/>
    </xf>
    <xf numFmtId="0" fontId="21" fillId="0" borderId="0" xfId="0" applyFont="1" applyFill="1" applyAlignment="1">
      <alignment horizontal="left" vertical="center" wrapText="1"/>
    </xf>
    <xf numFmtId="0" fontId="0" fillId="6" borderId="38" xfId="0" applyFill="1" applyBorder="1" applyAlignment="1">
      <alignment horizontal="left" vertical="center" wrapText="1"/>
    </xf>
    <xf numFmtId="0" fontId="0" fillId="6" borderId="0" xfId="0" applyFill="1" applyAlignment="1">
      <alignment horizontal="left" vertical="center" wrapText="1"/>
    </xf>
    <xf numFmtId="0" fontId="16" fillId="11" borderId="0" xfId="0" applyFont="1" applyFill="1" applyAlignment="1">
      <alignment horizontal="center" vertical="center"/>
    </xf>
    <xf numFmtId="0" fontId="18" fillId="6" borderId="0" xfId="0" applyFont="1" applyFill="1" applyAlignment="1">
      <alignment horizontal="justify" vertical="center"/>
    </xf>
    <xf numFmtId="49" fontId="18" fillId="6" borderId="0" xfId="0" applyNumberFormat="1" applyFont="1" applyFill="1" applyAlignment="1">
      <alignment horizontal="justify" vertical="center"/>
    </xf>
    <xf numFmtId="0" fontId="0" fillId="6" borderId="38" xfId="0" applyFill="1" applyBorder="1" applyAlignment="1">
      <alignment horizontal="left" vertical="center"/>
    </xf>
    <xf numFmtId="0" fontId="0" fillId="6" borderId="0" xfId="0" applyFill="1" applyAlignment="1">
      <alignment horizontal="left" vertical="center"/>
    </xf>
    <xf numFmtId="0" fontId="21" fillId="6" borderId="38" xfId="0" applyFont="1" applyFill="1" applyBorder="1" applyAlignment="1">
      <alignment horizontal="left" vertical="center" wrapText="1"/>
    </xf>
    <xf numFmtId="0" fontId="21" fillId="6" borderId="0" xfId="0" applyFont="1" applyFill="1" applyAlignment="1">
      <alignment horizontal="left" vertical="center" wrapText="1"/>
    </xf>
    <xf numFmtId="0" fontId="0" fillId="6" borderId="38" xfId="0" applyFill="1" applyBorder="1" applyAlignment="1">
      <alignment horizontal="left" wrapText="1"/>
    </xf>
    <xf numFmtId="0" fontId="0" fillId="6" borderId="0" xfId="0" applyFill="1" applyAlignment="1">
      <alignment horizontal="left" wrapText="1"/>
    </xf>
    <xf numFmtId="0" fontId="0" fillId="6" borderId="38" xfId="0" applyFill="1" applyBorder="1" applyAlignment="1">
      <alignment horizontal="left"/>
    </xf>
    <xf numFmtId="0" fontId="0" fillId="6" borderId="0" xfId="0" applyFill="1" applyAlignment="1">
      <alignment horizontal="left"/>
    </xf>
    <xf numFmtId="0" fontId="20" fillId="6" borderId="0" xfId="0" applyFont="1" applyFill="1" applyAlignment="1">
      <alignment horizontal="left" vertical="center"/>
    </xf>
    <xf numFmtId="0" fontId="20" fillId="6" borderId="0" xfId="0" applyFont="1" applyFill="1" applyAlignment="1">
      <alignment horizontal="left" vertical="center" wrapText="1"/>
    </xf>
    <xf numFmtId="0" fontId="0" fillId="6" borderId="38" xfId="0" applyFill="1" applyBorder="1" applyAlignment="1">
      <alignment horizontal="left" vertical="top" wrapText="1"/>
    </xf>
    <xf numFmtId="0" fontId="0" fillId="6" borderId="0" xfId="0" applyFill="1" applyAlignment="1">
      <alignment horizontal="left" vertical="top" wrapText="1"/>
    </xf>
    <xf numFmtId="0" fontId="19" fillId="6" borderId="38" xfId="0" applyFont="1" applyFill="1" applyBorder="1" applyAlignment="1">
      <alignment horizontal="left"/>
    </xf>
    <xf numFmtId="0" fontId="19" fillId="6" borderId="0" xfId="0" applyFont="1" applyFill="1" applyAlignment="1">
      <alignment horizontal="left"/>
    </xf>
    <xf numFmtId="0" fontId="21" fillId="6" borderId="38" xfId="0" applyFont="1" applyFill="1" applyBorder="1" applyAlignment="1">
      <alignment horizontal="left" vertical="top" wrapText="1"/>
    </xf>
    <xf numFmtId="0" fontId="21" fillId="6" borderId="0" xfId="0" applyFont="1" applyFill="1" applyAlignment="1">
      <alignment horizontal="left" vertical="top" wrapText="1"/>
    </xf>
    <xf numFmtId="0" fontId="18" fillId="6" borderId="0" xfId="0" applyFont="1" applyFill="1" applyAlignment="1">
      <alignment horizontal="left" vertical="center" wrapText="1"/>
    </xf>
    <xf numFmtId="0" fontId="20" fillId="6" borderId="0" xfId="0" applyFont="1" applyFill="1" applyAlignment="1">
      <alignment horizontal="left" vertical="top" wrapText="1"/>
    </xf>
    <xf numFmtId="0" fontId="20" fillId="6" borderId="0" xfId="0" applyFont="1" applyFill="1" applyAlignment="1">
      <alignment horizontal="left" vertical="top"/>
    </xf>
    <xf numFmtId="0" fontId="28" fillId="6" borderId="38" xfId="0" applyFont="1" applyFill="1" applyBorder="1" applyAlignment="1">
      <alignment horizontal="left" vertical="center" wrapText="1"/>
    </xf>
    <xf numFmtId="0" fontId="28" fillId="6" borderId="0" xfId="0" applyFont="1" applyFill="1" applyAlignment="1">
      <alignment horizontal="left" vertical="center" wrapText="1"/>
    </xf>
    <xf numFmtId="0" fontId="18" fillId="0" borderId="0" xfId="0" applyFont="1" applyAlignment="1">
      <alignment horizontal="left" vertical="center"/>
    </xf>
    <xf numFmtId="0" fontId="25" fillId="5" borderId="47" xfId="0" applyFont="1" applyFill="1" applyBorder="1" applyAlignment="1" applyProtection="1">
      <alignment horizontal="left" vertical="top" wrapText="1"/>
    </xf>
    <xf numFmtId="0" fontId="25" fillId="5" borderId="52" xfId="0" applyFont="1" applyFill="1" applyBorder="1" applyAlignment="1" applyProtection="1">
      <alignment horizontal="left" vertical="top" wrapText="1"/>
    </xf>
    <xf numFmtId="0" fontId="25" fillId="5" borderId="56" xfId="0" applyFont="1" applyFill="1" applyBorder="1" applyAlignment="1" applyProtection="1">
      <alignment horizontal="left" vertical="top" wrapText="1"/>
    </xf>
    <xf numFmtId="0" fontId="25" fillId="5" borderId="9" xfId="0" applyFont="1" applyFill="1" applyBorder="1" applyAlignment="1" applyProtection="1">
      <alignment horizontal="left" vertical="top" wrapText="1"/>
    </xf>
    <xf numFmtId="0" fontId="24" fillId="0" borderId="57" xfId="0" applyFont="1" applyFill="1" applyBorder="1" applyAlignment="1" applyProtection="1">
      <alignment horizontal="right" vertical="center"/>
    </xf>
    <xf numFmtId="0" fontId="24" fillId="0" borderId="58" xfId="0" applyFont="1" applyFill="1" applyBorder="1" applyAlignment="1" applyProtection="1">
      <alignment horizontal="right" vertical="center"/>
    </xf>
    <xf numFmtId="0" fontId="24" fillId="0" borderId="59" xfId="0" applyFont="1" applyFill="1" applyBorder="1" applyAlignment="1" applyProtection="1">
      <alignment horizontal="right" vertical="center"/>
    </xf>
    <xf numFmtId="0" fontId="24" fillId="0" borderId="3" xfId="0" applyFont="1" applyFill="1" applyBorder="1" applyAlignment="1" applyProtection="1">
      <alignment horizontal="right" vertical="center"/>
    </xf>
    <xf numFmtId="0" fontId="24" fillId="0" borderId="4" xfId="0" applyFont="1" applyFill="1" applyBorder="1" applyAlignment="1" applyProtection="1">
      <alignment horizontal="right" vertical="center"/>
    </xf>
    <xf numFmtId="0" fontId="26" fillId="5" borderId="3" xfId="0" applyFont="1" applyFill="1" applyBorder="1" applyAlignment="1" applyProtection="1">
      <alignment horizontal="right" vertical="center"/>
    </xf>
    <xf numFmtId="0" fontId="26" fillId="5" borderId="4" xfId="0" applyFont="1" applyFill="1" applyBorder="1" applyAlignment="1" applyProtection="1">
      <alignment horizontal="right" vertical="center"/>
    </xf>
    <xf numFmtId="0" fontId="26" fillId="5" borderId="21" xfId="0" applyFont="1" applyFill="1" applyBorder="1" applyAlignment="1" applyProtection="1">
      <alignment horizontal="right" vertical="center"/>
    </xf>
    <xf numFmtId="0" fontId="26" fillId="5" borderId="1" xfId="0" applyFont="1" applyFill="1" applyBorder="1" applyAlignment="1" applyProtection="1">
      <alignment horizontal="right" vertical="center"/>
    </xf>
    <xf numFmtId="0" fontId="23" fillId="10" borderId="3" xfId="0" applyFont="1" applyFill="1" applyBorder="1" applyAlignment="1" applyProtection="1">
      <alignment horizontal="right" vertical="center"/>
    </xf>
    <xf numFmtId="0" fontId="23" fillId="10" borderId="4" xfId="0" applyFont="1" applyFill="1" applyBorder="1" applyAlignment="1" applyProtection="1">
      <alignment horizontal="right" vertical="center"/>
    </xf>
    <xf numFmtId="0" fontId="26" fillId="5" borderId="6" xfId="0" applyFont="1" applyFill="1" applyBorder="1" applyAlignment="1" applyProtection="1">
      <alignment horizontal="right" vertical="center"/>
    </xf>
    <xf numFmtId="0" fontId="26" fillId="5" borderId="7" xfId="0" applyFont="1" applyFill="1" applyBorder="1" applyAlignment="1" applyProtection="1">
      <alignment horizontal="right" vertical="center"/>
    </xf>
    <xf numFmtId="0" fontId="23" fillId="10" borderId="6" xfId="0" applyFont="1" applyFill="1" applyBorder="1" applyAlignment="1" applyProtection="1">
      <alignment horizontal="right" vertical="center"/>
    </xf>
    <xf numFmtId="0" fontId="23" fillId="10" borderId="7" xfId="0" applyFont="1" applyFill="1" applyBorder="1" applyAlignment="1" applyProtection="1">
      <alignment horizontal="right" vertical="center"/>
    </xf>
    <xf numFmtId="0" fontId="13" fillId="0" borderId="30" xfId="0" applyFont="1" applyFill="1" applyBorder="1" applyAlignment="1" applyProtection="1">
      <alignment horizontal="left" vertical="center"/>
    </xf>
    <xf numFmtId="0" fontId="13" fillId="0" borderId="2" xfId="0" applyFont="1" applyFill="1" applyBorder="1" applyAlignment="1" applyProtection="1">
      <alignment horizontal="left" vertical="center"/>
    </xf>
    <xf numFmtId="0" fontId="11" fillId="6" borderId="0" xfId="1" quotePrefix="1" applyFont="1" applyFill="1" applyBorder="1" applyAlignment="1" applyProtection="1">
      <alignment horizontal="center" vertical="center"/>
      <protection locked="0"/>
    </xf>
    <xf numFmtId="0" fontId="9" fillId="6" borderId="0" xfId="0" applyFont="1" applyFill="1" applyAlignment="1">
      <alignment horizontal="center" vertical="center" wrapText="1"/>
    </xf>
    <xf numFmtId="0" fontId="9" fillId="5" borderId="0" xfId="0" applyFont="1" applyFill="1" applyAlignment="1">
      <alignment horizontal="center" vertical="center" wrapText="1"/>
    </xf>
    <xf numFmtId="0" fontId="11" fillId="5" borderId="0" xfId="1" quotePrefix="1" applyFont="1" applyFill="1" applyBorder="1" applyAlignment="1" applyProtection="1">
      <alignment horizontal="center" vertical="center"/>
      <protection locked="0"/>
    </xf>
    <xf numFmtId="0" fontId="0" fillId="9" borderId="12" xfId="0" applyFill="1" applyBorder="1" applyAlignment="1" applyProtection="1">
      <alignment horizontal="left" vertical="center" wrapText="1"/>
    </xf>
    <xf numFmtId="0" fontId="0" fillId="9" borderId="13" xfId="0" applyFill="1" applyBorder="1" applyAlignment="1" applyProtection="1">
      <alignment horizontal="left" vertical="center" wrapText="1"/>
    </xf>
    <xf numFmtId="0" fontId="0" fillId="9" borderId="14" xfId="0" applyFill="1" applyBorder="1" applyAlignment="1" applyProtection="1">
      <alignment horizontal="left" vertical="center" wrapText="1"/>
    </xf>
    <xf numFmtId="0" fontId="16" fillId="11" borderId="12" xfId="0" applyFont="1" applyFill="1" applyBorder="1" applyAlignment="1" applyProtection="1">
      <alignment horizontal="center" vertical="center"/>
    </xf>
    <xf numFmtId="0" fontId="16" fillId="11" borderId="13" xfId="0" applyFont="1" applyFill="1" applyBorder="1" applyAlignment="1" applyProtection="1">
      <alignment horizontal="center" vertical="center"/>
    </xf>
    <xf numFmtId="0" fontId="6" fillId="0" borderId="48" xfId="0" applyFont="1" applyBorder="1" applyAlignment="1" applyProtection="1">
      <alignment horizontal="center" vertical="center"/>
    </xf>
    <xf numFmtId="0" fontId="16" fillId="11" borderId="39" xfId="0" applyFont="1" applyFill="1" applyBorder="1" applyAlignment="1" applyProtection="1">
      <alignment horizontal="center" vertical="center"/>
    </xf>
    <xf numFmtId="0" fontId="16" fillId="11" borderId="14" xfId="0" applyFont="1" applyFill="1" applyBorder="1" applyAlignment="1" applyProtection="1">
      <alignment horizontal="center" vertical="center"/>
    </xf>
    <xf numFmtId="0" fontId="0" fillId="9" borderId="12" xfId="0" applyFill="1" applyBorder="1" applyAlignment="1">
      <alignment horizontal="left" vertical="center" wrapText="1"/>
    </xf>
    <xf numFmtId="0" fontId="0" fillId="9" borderId="13" xfId="0" applyFill="1" applyBorder="1" applyAlignment="1">
      <alignment horizontal="left" vertical="center" wrapText="1"/>
    </xf>
    <xf numFmtId="0" fontId="0" fillId="9" borderId="14" xfId="0" applyFill="1" applyBorder="1" applyAlignment="1">
      <alignment horizontal="left" vertical="center" wrapText="1"/>
    </xf>
    <xf numFmtId="0" fontId="16" fillId="11" borderId="12" xfId="0" applyFont="1" applyFill="1" applyBorder="1" applyAlignment="1">
      <alignment horizontal="center" vertical="center"/>
    </xf>
    <xf numFmtId="0" fontId="16" fillId="11" borderId="13" xfId="0" applyFont="1" applyFill="1" applyBorder="1" applyAlignment="1">
      <alignment horizontal="center" vertical="center"/>
    </xf>
    <xf numFmtId="0" fontId="16" fillId="11" borderId="14" xfId="0" applyFont="1" applyFill="1" applyBorder="1" applyAlignment="1">
      <alignment horizontal="center" vertical="center"/>
    </xf>
    <xf numFmtId="0" fontId="0" fillId="0" borderId="3"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16" fillId="11" borderId="23" xfId="0" applyFont="1" applyFill="1" applyBorder="1" applyAlignment="1">
      <alignment horizontal="center" vertical="center"/>
    </xf>
    <xf numFmtId="0" fontId="16" fillId="11" borderId="24" xfId="0" applyFont="1" applyFill="1" applyBorder="1" applyAlignment="1">
      <alignment horizontal="center" vertical="center"/>
    </xf>
    <xf numFmtId="0" fontId="15" fillId="9" borderId="12" xfId="0" applyFont="1" applyFill="1" applyBorder="1" applyAlignment="1">
      <alignment horizontal="left" vertical="center" wrapText="1"/>
    </xf>
    <xf numFmtId="0" fontId="16" fillId="11" borderId="25" xfId="0" applyFont="1" applyFill="1" applyBorder="1" applyAlignment="1">
      <alignment horizontal="center" vertical="center"/>
    </xf>
    <xf numFmtId="0" fontId="16" fillId="11" borderId="10" xfId="0" applyFont="1" applyFill="1" applyBorder="1" applyAlignment="1">
      <alignment horizontal="center" vertical="center"/>
    </xf>
    <xf numFmtId="0" fontId="0" fillId="0" borderId="21"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8" xfId="0" applyBorder="1" applyAlignment="1" applyProtection="1">
      <alignment horizontal="center" vertical="center"/>
      <protection locked="0"/>
    </xf>
  </cellXfs>
  <cellStyles count="2">
    <cellStyle name="Hipervínculo" xfId="1" builtinId="8"/>
    <cellStyle name="Normal" xfId="0" builtinId="0"/>
  </cellStyles>
  <dxfs count="52">
    <dxf>
      <fill>
        <patternFill>
          <bgColor rgb="FFFF0000"/>
        </patternFill>
      </fill>
    </dxf>
    <dxf>
      <fill>
        <patternFill>
          <bgColor rgb="FFFFDE75"/>
        </patternFill>
      </fill>
    </dxf>
    <dxf>
      <numFmt numFmtId="166" formatCode="#,##0.0000\ &quot;€&quot;"/>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numFmt numFmtId="166" formatCode="#,##0.0000\ &quot;€&quo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medium">
          <color indexed="64"/>
        </lef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4" tint="0.79998168889431442"/>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alignment horizontal="left" vertical="center" textRotation="0" indent="0" justifyLastLine="0" shrinkToFit="0" readingOrder="0"/>
      <border diagonalUp="0" diagonalDown="0" outline="0">
        <left style="thin">
          <color indexed="64"/>
        </left>
        <right style="medium">
          <color indexed="64"/>
        </right>
        <top style="thin">
          <color indexed="64"/>
        </top>
        <bottom style="thin">
          <color indexed="64"/>
        </bottom>
      </border>
      <protection locked="0" hidden="0"/>
    </dxf>
    <dxf>
      <numFmt numFmtId="19" formatCode="dd/mm/yyyy"/>
      <alignment horizontal="center" vertical="center" textRotation="0" wrapText="0" indent="0" justifyLastLine="0" shrinkToFit="0" readingOrder="0"/>
      <border diagonalUp="0" diagonalDown="0" outline="0">
        <left style="thin">
          <color indexed="64"/>
        </left>
        <right style="medium">
          <color indexed="64"/>
        </right>
        <top style="thin">
          <color indexed="64"/>
        </top>
        <bottom style="thin">
          <color indexed="64"/>
        </bottom>
      </border>
      <protection locked="0" hidden="0"/>
    </dxf>
    <dxf>
      <numFmt numFmtId="19" formatCode="dd/mm/yyyy"/>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protection locked="0" hidden="0"/>
    </dxf>
    <dxf>
      <numFmt numFmtId="165" formatCode="[$-C0A]mmm\-yy;@"/>
      <alignment horizontal="center" vertical="center" textRotation="0" wrapText="0" indent="0" justifyLastLine="0" shrinkToFit="0" readingOrder="0"/>
      <border diagonalUp="0" diagonalDown="0" outline="0">
        <left style="thin">
          <color indexed="64"/>
        </left>
        <right style="medium">
          <color indexed="64"/>
        </right>
        <top style="thin">
          <color indexed="64"/>
        </top>
        <bottom style="thin">
          <color indexed="64"/>
        </bottom>
      </border>
      <protection locked="0" hidden="0"/>
    </dxf>
    <dxf>
      <numFmt numFmtId="165" formatCode="[$-C0A]mmm\-yy;@"/>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66" formatCode="#,##0.0000\ &quot;€&quot;"/>
      <fill>
        <patternFill patternType="solid">
          <fgColor indexed="64"/>
          <bgColor theme="9" tint="0.59999389629810485"/>
        </patternFill>
      </fill>
      <alignment horizontal="right"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166" formatCode="#,##0.0000\ &quot;€&quot;"/>
      <fill>
        <patternFill patternType="solid">
          <fgColor indexed="64"/>
          <bgColor theme="0" tint="-4.9989318521683403E-2"/>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166" formatCode="#,##0.0000\ &quot;€&quot;"/>
      <fill>
        <patternFill patternType="solid">
          <fgColor indexed="64"/>
          <bgColor theme="0" tint="-4.9989318521683403E-2"/>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numFmt numFmtId="166" formatCode="#,##0.0000\ &quot;€&quot;"/>
      <fill>
        <patternFill patternType="solid">
          <fgColor indexed="64"/>
          <bgColor theme="0" tint="-4.9989318521683403E-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166" formatCode="#,##0.0000\ &quot;€&quot;"/>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alignment horizontal="righ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numFmt numFmtId="166" formatCode="#,##0.0000\ &quot;€&quot;"/>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66" formatCode="#,##0.0000\ &quot;€&quot;"/>
      <fill>
        <patternFill patternType="solid">
          <fgColor indexed="64"/>
          <bgColor theme="0" tint="-4.9989318521683403E-2"/>
        </patternFill>
      </fill>
      <alignment horizontal="right"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166" formatCode="#,##0.0000\ &quot;€&quot;"/>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66" formatCode="#,##0.0000\ &quot;€&quot;"/>
      <alignment horizontal="righ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66" formatCode="#,##0.0000\ &quot;€&quot;"/>
      <alignment horizontal="righ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66" formatCode="#,##0.0000\ &quot;€&quot;"/>
      <alignment horizontal="righ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left"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protection locked="0" hidden="0"/>
    </dxf>
    <dxf>
      <border outline="0">
        <left style="medium">
          <color indexed="64"/>
        </left>
        <right style="medium">
          <color indexed="64"/>
        </right>
        <top style="medium">
          <color indexed="64"/>
        </top>
        <bottom style="medium">
          <color indexed="64"/>
        </bottom>
      </border>
    </dxf>
    <dxf>
      <alignment horizontal="left" vertical="center" textRotation="0" indent="0" justifyLastLine="0" shrinkToFit="0" readingOrder="0"/>
      <protection locked="1" hidden="0"/>
    </dxf>
    <dxf>
      <border outline="0">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numFmt numFmtId="19" formatCode="dd/mm/yyyy"/>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1"/>
        <color auto="1"/>
        <name val="Calibri"/>
        <family val="2"/>
        <scheme val="minor"/>
      </font>
      <numFmt numFmtId="19" formatCode="dd/mm/yyyy"/>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Calibri"/>
        <family val="2"/>
        <scheme val="minor"/>
      </font>
      <numFmt numFmtId="19" formatCode="dd/mm/yyyy"/>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Calibri"/>
        <family val="2"/>
        <scheme val="minor"/>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Calibri"/>
        <family val="2"/>
        <scheme val="minor"/>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Calibri"/>
        <family val="2"/>
        <scheme val="minor"/>
      </font>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protection locked="0" hidden="0"/>
    </dxf>
    <dxf>
      <font>
        <strike val="0"/>
        <outline val="0"/>
        <shadow val="0"/>
        <u val="none"/>
        <vertAlign val="baseline"/>
        <sz val="11"/>
        <color auto="1"/>
        <name val="Calibri"/>
        <family val="2"/>
        <scheme val="minor"/>
      </font>
      <numFmt numFmtId="166" formatCode="#,##0.0000\ &quot;€&quot;"/>
      <alignment horizontal="general" vertical="center" textRotation="0" wrapText="0" indent="0" justifyLastLine="0" shrinkToFit="0" readingOrder="0"/>
      <border diagonalUp="0" diagonalDown="0" outline="0">
        <left style="thin">
          <color indexed="64"/>
        </left>
        <right style="medium">
          <color indexed="64"/>
        </right>
        <top style="thin">
          <color indexed="64"/>
        </top>
        <bottom style="thin">
          <color indexed="64"/>
        </bottom>
      </border>
      <protection locked="0" hidden="0"/>
    </dxf>
    <dxf>
      <font>
        <strike val="0"/>
        <outline val="0"/>
        <shadow val="0"/>
        <u val="none"/>
        <vertAlign val="baseline"/>
        <sz val="11"/>
        <color auto="1"/>
        <name val="Calibri"/>
        <family val="2"/>
        <scheme val="minor"/>
      </font>
      <numFmt numFmtId="166" formatCode="#,##0.0000\ &quot;€&quot;"/>
      <fill>
        <patternFill patternType="solid">
          <fgColor indexed="64"/>
          <bgColor theme="9" tint="0.5999938962981048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Calibri"/>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auto="1"/>
        <name val="Calibri"/>
        <family val="2"/>
        <scheme val="minor"/>
      </font>
      <numFmt numFmtId="166" formatCode="#,##0.0000\ &quot;€&quo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Calibri"/>
        <family val="2"/>
        <scheme val="minor"/>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Calibri"/>
        <family val="2"/>
        <scheme val="minor"/>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Calibri"/>
        <family val="2"/>
        <scheme val="minor"/>
      </font>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outline="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family val="2"/>
        <scheme val="minor"/>
      </font>
      <protection locked="1" hidden="0"/>
    </dxf>
    <dxf>
      <font>
        <b/>
        <i val="0"/>
        <strike val="0"/>
        <condense val="0"/>
        <extend val="0"/>
        <outline val="0"/>
        <shadow val="0"/>
        <u val="none"/>
        <vertAlign val="baseline"/>
        <sz val="11"/>
        <color auto="1"/>
        <name val="Calibri"/>
        <family val="2"/>
        <scheme val="minor"/>
      </font>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FDE75"/>
      <color rgb="FFFFCE33"/>
      <color rgb="FFFE72E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3" Type="http://schemas.openxmlformats.org/officeDocument/2006/relationships/image" Target="../media/image5.jpeg"/><Relationship Id="rId2" Type="http://schemas.openxmlformats.org/officeDocument/2006/relationships/image" Target="../media/image4.jpeg"/><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4.jpeg"/><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3</xdr:col>
      <xdr:colOff>735805</xdr:colOff>
      <xdr:row>14</xdr:row>
      <xdr:rowOff>157162</xdr:rowOff>
    </xdr:from>
    <xdr:to>
      <xdr:col>15</xdr:col>
      <xdr:colOff>378618</xdr:colOff>
      <xdr:row>19</xdr:row>
      <xdr:rowOff>609600</xdr:rowOff>
    </xdr:to>
    <xdr:sp macro="" textlink="">
      <xdr:nvSpPr>
        <xdr:cNvPr id="2" name="CuadroTexto 1">
          <a:extLst>
            <a:ext uri="{FF2B5EF4-FFF2-40B4-BE49-F238E27FC236}">
              <a16:creationId xmlns:a16="http://schemas.microsoft.com/office/drawing/2014/main" id="{2A2F1763-1235-48AA-AA42-A18B5A65E5C4}"/>
            </a:ext>
          </a:extLst>
        </xdr:cNvPr>
        <xdr:cNvSpPr txBox="1"/>
      </xdr:nvSpPr>
      <xdr:spPr>
        <a:xfrm>
          <a:off x="3021805" y="2843212"/>
          <a:ext cx="28789313" cy="1404938"/>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4000" b="1" i="0" u="none" strike="noStrike">
              <a:solidFill>
                <a:schemeClr val="dk1"/>
              </a:solidFill>
              <a:effectLst/>
              <a:latin typeface="+mn-lt"/>
              <a:ea typeface="+mn-ea"/>
              <a:cs typeface="+mn-cs"/>
            </a:rPr>
            <a:t>MEMORIA ECONÓMICA JUSTIFICATIVA</a:t>
          </a:r>
          <a:endParaRPr lang="es-ES" sz="4000" b="1" u="sng">
            <a:solidFill>
              <a:schemeClr val="tx1"/>
            </a:solidFill>
          </a:endParaRPr>
        </a:p>
      </xdr:txBody>
    </xdr:sp>
    <xdr:clientData/>
  </xdr:twoCellAnchor>
  <xdr:twoCellAnchor>
    <xdr:from>
      <xdr:col>0</xdr:col>
      <xdr:colOff>12700</xdr:colOff>
      <xdr:row>24</xdr:row>
      <xdr:rowOff>57942</xdr:rowOff>
    </xdr:from>
    <xdr:to>
      <xdr:col>9</xdr:col>
      <xdr:colOff>777875</xdr:colOff>
      <xdr:row>27</xdr:row>
      <xdr:rowOff>53975</xdr:rowOff>
    </xdr:to>
    <xdr:sp macro="" textlink="">
      <xdr:nvSpPr>
        <xdr:cNvPr id="3" name="CuadroTexto 2">
          <a:extLst>
            <a:ext uri="{FF2B5EF4-FFF2-40B4-BE49-F238E27FC236}">
              <a16:creationId xmlns:a16="http://schemas.microsoft.com/office/drawing/2014/main" id="{3155041E-B1D9-40AB-91E1-07973FB48D3B}"/>
            </a:ext>
          </a:extLst>
        </xdr:cNvPr>
        <xdr:cNvSpPr txBox="1"/>
      </xdr:nvSpPr>
      <xdr:spPr>
        <a:xfrm>
          <a:off x="12700" y="4648992"/>
          <a:ext cx="16986250" cy="567533"/>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2400" b="1" u="none">
              <a:solidFill>
                <a:schemeClr val="tx1"/>
              </a:solidFill>
            </a:rPr>
            <a:t>Introduzca su número de expediente y compruebe</a:t>
          </a:r>
          <a:r>
            <a:rPr lang="es-ES" sz="2400" b="1" u="none" baseline="0">
              <a:solidFill>
                <a:schemeClr val="tx1"/>
              </a:solidFill>
            </a:rPr>
            <a:t> que los datos corresponden a su municipio</a:t>
          </a:r>
          <a:r>
            <a:rPr lang="es-ES" sz="2000" b="1" u="none" baseline="0">
              <a:solidFill>
                <a:schemeClr val="tx1"/>
              </a:solidFill>
            </a:rPr>
            <a:t>:</a:t>
          </a:r>
          <a:endParaRPr lang="es-ES" sz="2000" b="1" u="none">
            <a:solidFill>
              <a:schemeClr val="tx1"/>
            </a:solidFill>
          </a:endParaRPr>
        </a:p>
      </xdr:txBody>
    </xdr:sp>
    <xdr:clientData/>
  </xdr:twoCellAnchor>
  <xdr:twoCellAnchor>
    <xdr:from>
      <xdr:col>0</xdr:col>
      <xdr:colOff>0</xdr:colOff>
      <xdr:row>36</xdr:row>
      <xdr:rowOff>53179</xdr:rowOff>
    </xdr:from>
    <xdr:to>
      <xdr:col>9</xdr:col>
      <xdr:colOff>2272393</xdr:colOff>
      <xdr:row>39</xdr:row>
      <xdr:rowOff>49212</xdr:rowOff>
    </xdr:to>
    <xdr:sp macro="" textlink="">
      <xdr:nvSpPr>
        <xdr:cNvPr id="4" name="CuadroTexto 3">
          <a:extLst>
            <a:ext uri="{FF2B5EF4-FFF2-40B4-BE49-F238E27FC236}">
              <a16:creationId xmlns:a16="http://schemas.microsoft.com/office/drawing/2014/main" id="{CDF2D6FA-D2DD-4031-B8E8-99091D3582FD}"/>
            </a:ext>
          </a:extLst>
        </xdr:cNvPr>
        <xdr:cNvSpPr txBox="1"/>
      </xdr:nvSpPr>
      <xdr:spPr>
        <a:xfrm>
          <a:off x="0" y="8663779"/>
          <a:ext cx="18493468" cy="567533"/>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s-ES" sz="2400" b="1" u="none">
              <a:solidFill>
                <a:schemeClr val="tx1"/>
              </a:solidFill>
              <a:latin typeface="+mn-lt"/>
              <a:ea typeface="+mn-ea"/>
              <a:cs typeface="+mn-cs"/>
            </a:rPr>
            <a:t>Puede acceder a las distintas hojas del documento, haciendo clic en los accesos directos marcados en azul:</a:t>
          </a:r>
        </a:p>
      </xdr:txBody>
    </xdr:sp>
    <xdr:clientData/>
  </xdr:twoCellAnchor>
  <xdr:twoCellAnchor editAs="absolute">
    <xdr:from>
      <xdr:col>8</xdr:col>
      <xdr:colOff>628647</xdr:colOff>
      <xdr:row>46</xdr:row>
      <xdr:rowOff>206209</xdr:rowOff>
    </xdr:from>
    <xdr:to>
      <xdr:col>8</xdr:col>
      <xdr:colOff>2778917</xdr:colOff>
      <xdr:row>48</xdr:row>
      <xdr:rowOff>477037</xdr:rowOff>
    </xdr:to>
    <xdr:sp macro="" textlink="">
      <xdr:nvSpPr>
        <xdr:cNvPr id="7" name="Flecha: a la derecha 6">
          <a:extLst>
            <a:ext uri="{FF2B5EF4-FFF2-40B4-BE49-F238E27FC236}">
              <a16:creationId xmlns:a16="http://schemas.microsoft.com/office/drawing/2014/main" id="{89F8889F-3651-4332-925F-500E756B1F71}"/>
            </a:ext>
          </a:extLst>
        </xdr:cNvPr>
        <xdr:cNvSpPr>
          <a:spLocks noChangeAspect="1"/>
        </xdr:cNvSpPr>
      </xdr:nvSpPr>
      <xdr:spPr>
        <a:xfrm>
          <a:off x="15071722" y="14986787"/>
          <a:ext cx="2137570" cy="1527175"/>
        </a:xfrm>
        <a:prstGeom prst="rightArrow">
          <a:avLst/>
        </a:prstGeom>
        <a:solidFill>
          <a:srgbClr val="F85A5A"/>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8</xdr:col>
      <xdr:colOff>638172</xdr:colOff>
      <xdr:row>46</xdr:row>
      <xdr:rowOff>179384</xdr:rowOff>
    </xdr:from>
    <xdr:to>
      <xdr:col>8</xdr:col>
      <xdr:colOff>2179899</xdr:colOff>
      <xdr:row>47</xdr:row>
      <xdr:rowOff>65084</xdr:rowOff>
    </xdr:to>
    <xdr:sp macro="" textlink="">
      <xdr:nvSpPr>
        <xdr:cNvPr id="8" name="CuadroTexto 7">
          <a:extLst>
            <a:ext uri="{FF2B5EF4-FFF2-40B4-BE49-F238E27FC236}">
              <a16:creationId xmlns:a16="http://schemas.microsoft.com/office/drawing/2014/main" id="{856ACC2F-E2FD-431C-A8F5-22687C793FD2}"/>
            </a:ext>
          </a:extLst>
        </xdr:cNvPr>
        <xdr:cNvSpPr txBox="1"/>
      </xdr:nvSpPr>
      <xdr:spPr>
        <a:xfrm>
          <a:off x="15068547" y="14966947"/>
          <a:ext cx="1541727" cy="457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2800" b="1"/>
            <a:t>Haga clic</a:t>
          </a:r>
        </a:p>
      </xdr:txBody>
    </xdr:sp>
    <xdr:clientData/>
  </xdr:twoCellAnchor>
  <xdr:twoCellAnchor>
    <xdr:from>
      <xdr:col>1</xdr:col>
      <xdr:colOff>144463</xdr:colOff>
      <xdr:row>31</xdr:row>
      <xdr:rowOff>504032</xdr:rowOff>
    </xdr:from>
    <xdr:to>
      <xdr:col>4</xdr:col>
      <xdr:colOff>631033</xdr:colOff>
      <xdr:row>31</xdr:row>
      <xdr:rowOff>1059657</xdr:rowOff>
    </xdr:to>
    <xdr:sp macro="" textlink="">
      <xdr:nvSpPr>
        <xdr:cNvPr id="9" name="Flecha: a la derecha 8">
          <a:extLst>
            <a:ext uri="{FF2B5EF4-FFF2-40B4-BE49-F238E27FC236}">
              <a16:creationId xmlns:a16="http://schemas.microsoft.com/office/drawing/2014/main" id="{D6E43821-3E70-4145-9846-75B1ACA3258C}"/>
            </a:ext>
          </a:extLst>
        </xdr:cNvPr>
        <xdr:cNvSpPr/>
      </xdr:nvSpPr>
      <xdr:spPr>
        <a:xfrm>
          <a:off x="906463" y="7064376"/>
          <a:ext cx="2772570" cy="555625"/>
        </a:xfrm>
        <a:prstGeom prst="rightArrow">
          <a:avLst/>
        </a:prstGeom>
        <a:solidFill>
          <a:srgbClr val="F85A5A"/>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0</xdr:col>
      <xdr:colOff>1</xdr:colOff>
      <xdr:row>31</xdr:row>
      <xdr:rowOff>12700</xdr:rowOff>
    </xdr:from>
    <xdr:to>
      <xdr:col>4</xdr:col>
      <xdr:colOff>619125</xdr:colOff>
      <xdr:row>31</xdr:row>
      <xdr:rowOff>476250</xdr:rowOff>
    </xdr:to>
    <xdr:sp macro="" textlink="">
      <xdr:nvSpPr>
        <xdr:cNvPr id="10" name="CuadroTexto 9">
          <a:extLst>
            <a:ext uri="{FF2B5EF4-FFF2-40B4-BE49-F238E27FC236}">
              <a16:creationId xmlns:a16="http://schemas.microsoft.com/office/drawing/2014/main" id="{C3B888F6-365F-4F0A-BFFC-4CEF27BF47DF}"/>
            </a:ext>
          </a:extLst>
        </xdr:cNvPr>
        <xdr:cNvSpPr txBox="1"/>
      </xdr:nvSpPr>
      <xdr:spPr>
        <a:xfrm>
          <a:off x="1" y="6573044"/>
          <a:ext cx="3667124" cy="463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2400" b="1" u="sng"/>
            <a:t>Seleccione</a:t>
          </a:r>
          <a:r>
            <a:rPr lang="es-ES" sz="2400" b="1" u="sng" baseline="0"/>
            <a:t> del desplegable</a:t>
          </a:r>
          <a:endParaRPr lang="es-ES" sz="2400" b="1" u="sng"/>
        </a:p>
      </xdr:txBody>
    </xdr:sp>
    <xdr:clientData/>
  </xdr:twoCellAnchor>
  <xdr:twoCellAnchor editAs="oneCell">
    <xdr:from>
      <xdr:col>7</xdr:col>
      <xdr:colOff>1531939</xdr:colOff>
      <xdr:row>0</xdr:row>
      <xdr:rowOff>130025</xdr:rowOff>
    </xdr:from>
    <xdr:to>
      <xdr:col>8</xdr:col>
      <xdr:colOff>1734585</xdr:colOff>
      <xdr:row>5</xdr:row>
      <xdr:rowOff>116417</xdr:rowOff>
    </xdr:to>
    <xdr:pic>
      <xdr:nvPicPr>
        <xdr:cNvPr id="11" name="Imagen 10">
          <a:extLst>
            <a:ext uri="{FF2B5EF4-FFF2-40B4-BE49-F238E27FC236}">
              <a16:creationId xmlns:a16="http://schemas.microsoft.com/office/drawing/2014/main" id="{936595E4-BB12-42C5-9269-7F16EDCC02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2115272" y="130025"/>
          <a:ext cx="3370661" cy="912434"/>
        </a:xfrm>
        <a:prstGeom prst="rect">
          <a:avLst/>
        </a:prstGeom>
        <a:noFill/>
        <a:ln>
          <a:noFill/>
        </a:ln>
      </xdr:spPr>
    </xdr:pic>
    <xdr:clientData/>
  </xdr:twoCellAnchor>
  <xdr:twoCellAnchor editAs="oneCell">
    <xdr:from>
      <xdr:col>8</xdr:col>
      <xdr:colOff>1954894</xdr:colOff>
      <xdr:row>0</xdr:row>
      <xdr:rowOff>116417</xdr:rowOff>
    </xdr:from>
    <xdr:to>
      <xdr:col>9</xdr:col>
      <xdr:colOff>1886178</xdr:colOff>
      <xdr:row>5</xdr:row>
      <xdr:rowOff>130561</xdr:rowOff>
    </xdr:to>
    <xdr:pic>
      <xdr:nvPicPr>
        <xdr:cNvPr id="12" name="Imagen 11">
          <a:extLst>
            <a:ext uri="{FF2B5EF4-FFF2-40B4-BE49-F238E27FC236}">
              <a16:creationId xmlns:a16="http://schemas.microsoft.com/office/drawing/2014/main" id="{3ECB15F7-B21F-4376-ABC2-250CDD22EEDD}"/>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896" b="23192"/>
        <a:stretch/>
      </xdr:blipFill>
      <xdr:spPr bwMode="auto">
        <a:xfrm>
          <a:off x="15713227" y="116417"/>
          <a:ext cx="3123218" cy="930026"/>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9</xdr:col>
      <xdr:colOff>2009322</xdr:colOff>
      <xdr:row>0</xdr:row>
      <xdr:rowOff>110814</xdr:rowOff>
    </xdr:from>
    <xdr:to>
      <xdr:col>10</xdr:col>
      <xdr:colOff>2876324</xdr:colOff>
      <xdr:row>5</xdr:row>
      <xdr:rowOff>129639</xdr:rowOff>
    </xdr:to>
    <xdr:pic>
      <xdr:nvPicPr>
        <xdr:cNvPr id="13" name="Imagen 12">
          <a:extLst>
            <a:ext uri="{FF2B5EF4-FFF2-40B4-BE49-F238E27FC236}">
              <a16:creationId xmlns:a16="http://schemas.microsoft.com/office/drawing/2014/main" id="{F86689D8-FB8F-4F07-B417-B62B7D1CCAE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8969114" y="110814"/>
          <a:ext cx="3495902" cy="937247"/>
        </a:xfrm>
        <a:prstGeom prst="rect">
          <a:avLst/>
        </a:prstGeom>
        <a:noFill/>
        <a:ln>
          <a:noFill/>
        </a:ln>
      </xdr:spPr>
    </xdr:pic>
    <xdr:clientData/>
  </xdr:twoCellAnchor>
  <xdr:twoCellAnchor>
    <xdr:from>
      <xdr:col>8</xdr:col>
      <xdr:colOff>638172</xdr:colOff>
      <xdr:row>55</xdr:row>
      <xdr:rowOff>255587</xdr:rowOff>
    </xdr:from>
    <xdr:to>
      <xdr:col>8</xdr:col>
      <xdr:colOff>2772567</xdr:colOff>
      <xdr:row>59</xdr:row>
      <xdr:rowOff>107949</xdr:rowOff>
    </xdr:to>
    <xdr:sp macro="" textlink="">
      <xdr:nvSpPr>
        <xdr:cNvPr id="19" name="Flecha: a la derecha 18">
          <a:extLst>
            <a:ext uri="{FF2B5EF4-FFF2-40B4-BE49-F238E27FC236}">
              <a16:creationId xmlns:a16="http://schemas.microsoft.com/office/drawing/2014/main" id="{C9C72CD9-1992-466E-B121-D84F014A459B}"/>
            </a:ext>
          </a:extLst>
        </xdr:cNvPr>
        <xdr:cNvSpPr/>
      </xdr:nvSpPr>
      <xdr:spPr>
        <a:xfrm>
          <a:off x="15068547" y="18876962"/>
          <a:ext cx="2134395" cy="1543050"/>
        </a:xfrm>
        <a:prstGeom prst="rightArrow">
          <a:avLst/>
        </a:prstGeom>
        <a:solidFill>
          <a:srgbClr val="F85A5A"/>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3</xdr:col>
      <xdr:colOff>735805</xdr:colOff>
      <xdr:row>19</xdr:row>
      <xdr:rowOff>804862</xdr:rowOff>
    </xdr:from>
    <xdr:to>
      <xdr:col>15</xdr:col>
      <xdr:colOff>378618</xdr:colOff>
      <xdr:row>19</xdr:row>
      <xdr:rowOff>4457700</xdr:rowOff>
    </xdr:to>
    <xdr:sp macro="" textlink="">
      <xdr:nvSpPr>
        <xdr:cNvPr id="14" name="CuadroTexto 13">
          <a:extLst>
            <a:ext uri="{FF2B5EF4-FFF2-40B4-BE49-F238E27FC236}">
              <a16:creationId xmlns:a16="http://schemas.microsoft.com/office/drawing/2014/main" id="{114C78FC-2929-4543-A906-DD3DFF460447}"/>
            </a:ext>
          </a:extLst>
        </xdr:cNvPr>
        <xdr:cNvSpPr txBox="1"/>
      </xdr:nvSpPr>
      <xdr:spPr>
        <a:xfrm>
          <a:off x="3021805" y="4443412"/>
          <a:ext cx="28789313" cy="3652838"/>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ES" sz="2800" b="1" u="sng">
              <a:solidFill>
                <a:schemeClr val="tx1"/>
              </a:solidFill>
            </a:rPr>
            <a:t>Notas</a:t>
          </a:r>
          <a:r>
            <a:rPr lang="es-ES" sz="2800" b="1" u="sng" baseline="0">
              <a:solidFill>
                <a:schemeClr val="tx1"/>
              </a:solidFill>
            </a:rPr>
            <a:t> al usuario:</a:t>
          </a:r>
        </a:p>
        <a:p>
          <a:pPr algn="l"/>
          <a:endParaRPr lang="es-ES" sz="3200" b="1" u="sng" baseline="0">
            <a:solidFill>
              <a:schemeClr val="tx1"/>
            </a:solidFill>
          </a:endParaRPr>
        </a:p>
        <a:p>
          <a:pPr algn="l"/>
          <a:r>
            <a:rPr lang="es-ES" sz="2400" b="0" u="none" baseline="0">
              <a:solidFill>
                <a:schemeClr val="tx1"/>
              </a:solidFill>
              <a:latin typeface="+mn-lt"/>
              <a:ea typeface="+mn-ea"/>
              <a:cs typeface="+mn-cs"/>
              <a:sym typeface="Wingdings" panose="05000000000000000000" pitchFamily="2" charset="2"/>
            </a:rPr>
            <a:t></a:t>
          </a:r>
          <a:r>
            <a:rPr lang="es-ES" sz="2400" b="0" u="none" baseline="0">
              <a:solidFill>
                <a:schemeClr val="tx1"/>
              </a:solidFill>
              <a:latin typeface="+mn-lt"/>
              <a:ea typeface="+mn-ea"/>
              <a:cs typeface="+mn-cs"/>
            </a:rPr>
            <a:t>El presente documento se corresponde con la memoria económica justificativa del cumplimiento de las condiciones impuestas en la concesión de la subvención, que se cita en el artículo 72.2 del Real Decreto 887/2006, de 21 de julio, por el que se aprueba el Reglamento de la Ley 38/2003, de 17 de noviembre, General de Subvenciones.</a:t>
          </a:r>
        </a:p>
        <a:p>
          <a:pPr algn="l"/>
          <a:endParaRPr lang="es-ES" sz="2400" b="0" u="none" baseline="0">
            <a:solidFill>
              <a:schemeClr val="tx1"/>
            </a:solidFill>
            <a:latin typeface="+mn-lt"/>
            <a:ea typeface="+mn-ea"/>
            <a:cs typeface="+mn-cs"/>
          </a:endParaRPr>
        </a:p>
        <a:p>
          <a:pPr algn="l"/>
          <a:r>
            <a:rPr lang="es-ES" sz="2400" b="0" u="none" baseline="0">
              <a:solidFill>
                <a:schemeClr val="tx1"/>
              </a:solidFill>
              <a:latin typeface="+mn-lt"/>
              <a:ea typeface="+mn-ea"/>
              <a:cs typeface="+mn-cs"/>
              <a:sym typeface="Wingdings" panose="05000000000000000000" pitchFamily="2" charset="2"/>
            </a:rPr>
            <a:t></a:t>
          </a:r>
          <a:r>
            <a:rPr lang="es-ES" sz="2400" b="0" u="none" baseline="0">
              <a:solidFill>
                <a:schemeClr val="tx1"/>
              </a:solidFill>
              <a:latin typeface="+mn-lt"/>
              <a:ea typeface="+mn-ea"/>
              <a:cs typeface="+mn-cs"/>
            </a:rPr>
            <a:t>Toda la información contenida en esta memoria deberá ir acompañada de facturas y demás documentos de valor probatorio equivalente con validez en el tráfico jurídico mercantil o con eficacia administrativa.</a:t>
          </a:r>
        </a:p>
        <a:p>
          <a:pPr algn="l"/>
          <a:endParaRPr lang="es-ES" sz="2400" b="0" u="none" baseline="0">
            <a:solidFill>
              <a:schemeClr val="tx1"/>
            </a:solidFill>
            <a:latin typeface="+mn-lt"/>
            <a:ea typeface="+mn-ea"/>
            <a:cs typeface="+mn-cs"/>
          </a:endParaRPr>
        </a:p>
        <a:p>
          <a:pPr algn="l"/>
          <a:r>
            <a:rPr lang="es-ES" sz="2400" b="0" u="none" baseline="0">
              <a:solidFill>
                <a:schemeClr val="tx1"/>
              </a:solidFill>
              <a:latin typeface="+mn-lt"/>
              <a:ea typeface="+mn-ea"/>
              <a:cs typeface="+mn-cs"/>
              <a:sym typeface="Wingdings" panose="05000000000000000000" pitchFamily="2" charset="2"/>
            </a:rPr>
            <a:t></a:t>
          </a:r>
          <a:r>
            <a:rPr lang="es-ES" sz="2400" b="0" u="none" baseline="0">
              <a:solidFill>
                <a:schemeClr val="tx1"/>
              </a:solidFill>
              <a:latin typeface="+mn-lt"/>
              <a:ea typeface="+mn-ea"/>
              <a:cs typeface="+mn-cs"/>
            </a:rPr>
            <a:t>La justificación del pago vendrá acreditada en el propio documento de facturación o bien con otro documento probatorio del pago.</a:t>
          </a:r>
        </a:p>
        <a:p>
          <a:pPr algn="l"/>
          <a:endParaRPr lang="es-ES" sz="3200" b="1" u="sng" baseline="0">
            <a:solidFill>
              <a:schemeClr val="tx1"/>
            </a:solidFill>
          </a:endParaRPr>
        </a:p>
        <a:p>
          <a:pPr algn="l"/>
          <a:endParaRPr lang="es-ES" sz="3200" b="1" u="sng">
            <a:solidFill>
              <a:schemeClr val="tx1"/>
            </a:solidFill>
          </a:endParaRPr>
        </a:p>
      </xdr:txBody>
    </xdr:sp>
    <xdr:clientData/>
  </xdr:twoCellAnchor>
  <xdr:twoCellAnchor>
    <xdr:from>
      <xdr:col>3</xdr:col>
      <xdr:colOff>716755</xdr:colOff>
      <xdr:row>6</xdr:row>
      <xdr:rowOff>119062</xdr:rowOff>
    </xdr:from>
    <xdr:to>
      <xdr:col>15</xdr:col>
      <xdr:colOff>359568</xdr:colOff>
      <xdr:row>14</xdr:row>
      <xdr:rowOff>0</xdr:rowOff>
    </xdr:to>
    <xdr:sp macro="" textlink="">
      <xdr:nvSpPr>
        <xdr:cNvPr id="15" name="CuadroTexto 14">
          <a:extLst>
            <a:ext uri="{FF2B5EF4-FFF2-40B4-BE49-F238E27FC236}">
              <a16:creationId xmlns:a16="http://schemas.microsoft.com/office/drawing/2014/main" id="{4B35BA9F-4454-44FB-866D-65A6EDE49D04}"/>
            </a:ext>
          </a:extLst>
        </xdr:cNvPr>
        <xdr:cNvSpPr txBox="1"/>
      </xdr:nvSpPr>
      <xdr:spPr>
        <a:xfrm>
          <a:off x="3002755" y="1281112"/>
          <a:ext cx="28789313" cy="1404938"/>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4000" b="1"/>
            <a:t>Concesión de subvenciones públicas para la realización de cursos de formación para la capacitación digital y sostenibilidad en el ámbito del transporte y la movilidad, en el marco del Plan de Recuperación, Transformación y Resiliencia</a:t>
          </a:r>
          <a:endParaRPr lang="es-ES" sz="4000" b="1" u="sng">
            <a:solidFill>
              <a:schemeClr val="tx1"/>
            </a:solidFill>
          </a:endParaRPr>
        </a:p>
      </xdr:txBody>
    </xdr:sp>
    <xdr:clientData/>
  </xdr:twoCellAnchor>
  <xdr:twoCellAnchor>
    <xdr:from>
      <xdr:col>8</xdr:col>
      <xdr:colOff>638172</xdr:colOff>
      <xdr:row>55</xdr:row>
      <xdr:rowOff>192881</xdr:rowOff>
    </xdr:from>
    <xdr:to>
      <xdr:col>8</xdr:col>
      <xdr:colOff>2147355</xdr:colOff>
      <xdr:row>56</xdr:row>
      <xdr:rowOff>307181</xdr:rowOff>
    </xdr:to>
    <xdr:sp macro="" textlink="">
      <xdr:nvSpPr>
        <xdr:cNvPr id="6" name="CuadroTexto 5">
          <a:extLst>
            <a:ext uri="{FF2B5EF4-FFF2-40B4-BE49-F238E27FC236}">
              <a16:creationId xmlns:a16="http://schemas.microsoft.com/office/drawing/2014/main" id="{F0663636-FD8D-40CD-A037-E4C9521423F6}"/>
            </a:ext>
          </a:extLst>
        </xdr:cNvPr>
        <xdr:cNvSpPr txBox="1"/>
      </xdr:nvSpPr>
      <xdr:spPr>
        <a:xfrm>
          <a:off x="15068547" y="18814256"/>
          <a:ext cx="1509183" cy="447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2800" b="1"/>
            <a:t>Haga clic</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62056</xdr:colOff>
      <xdr:row>2</xdr:row>
      <xdr:rowOff>73602</xdr:rowOff>
    </xdr:from>
    <xdr:to>
      <xdr:col>0</xdr:col>
      <xdr:colOff>2597727</xdr:colOff>
      <xdr:row>2</xdr:row>
      <xdr:rowOff>812029</xdr:rowOff>
    </xdr:to>
    <xdr:pic>
      <xdr:nvPicPr>
        <xdr:cNvPr id="2" name="Imagen 1">
          <a:extLst>
            <a:ext uri="{FF2B5EF4-FFF2-40B4-BE49-F238E27FC236}">
              <a16:creationId xmlns:a16="http://schemas.microsoft.com/office/drawing/2014/main" id="{0EC4A5B5-E867-4C41-83F0-86DF150587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62056" y="73602"/>
          <a:ext cx="2535671" cy="738427"/>
        </a:xfrm>
        <a:prstGeom prst="rect">
          <a:avLst/>
        </a:prstGeom>
        <a:noFill/>
        <a:ln>
          <a:noFill/>
        </a:ln>
      </xdr:spPr>
    </xdr:pic>
    <xdr:clientData/>
  </xdr:twoCellAnchor>
  <xdr:twoCellAnchor editAs="oneCell">
    <xdr:from>
      <xdr:col>1</xdr:col>
      <xdr:colOff>127864</xdr:colOff>
      <xdr:row>2</xdr:row>
      <xdr:rowOff>121228</xdr:rowOff>
    </xdr:from>
    <xdr:to>
      <xdr:col>1</xdr:col>
      <xdr:colOff>2273915</xdr:colOff>
      <xdr:row>2</xdr:row>
      <xdr:rowOff>813956</xdr:rowOff>
    </xdr:to>
    <xdr:pic>
      <xdr:nvPicPr>
        <xdr:cNvPr id="3" name="Imagen 2">
          <a:extLst>
            <a:ext uri="{FF2B5EF4-FFF2-40B4-BE49-F238E27FC236}">
              <a16:creationId xmlns:a16="http://schemas.microsoft.com/office/drawing/2014/main" id="{F8EBF547-B78D-47CD-9C8A-F9F28EEE042B}"/>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896" b="23192"/>
        <a:stretch/>
      </xdr:blipFill>
      <xdr:spPr bwMode="auto">
        <a:xfrm>
          <a:off x="2933409" y="121228"/>
          <a:ext cx="2146051" cy="692728"/>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1</xdr:col>
      <xdr:colOff>2602735</xdr:colOff>
      <xdr:row>2</xdr:row>
      <xdr:rowOff>34637</xdr:rowOff>
    </xdr:from>
    <xdr:to>
      <xdr:col>3</xdr:col>
      <xdr:colOff>51954</xdr:colOff>
      <xdr:row>2</xdr:row>
      <xdr:rowOff>873630</xdr:rowOff>
    </xdr:to>
    <xdr:pic>
      <xdr:nvPicPr>
        <xdr:cNvPr id="4" name="Imagen 3">
          <a:extLst>
            <a:ext uri="{FF2B5EF4-FFF2-40B4-BE49-F238E27FC236}">
              <a16:creationId xmlns:a16="http://schemas.microsoft.com/office/drawing/2014/main" id="{7A6973F6-5EAC-4AE7-80BB-CA78004502D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408280" y="34637"/>
          <a:ext cx="2939083" cy="841467"/>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2</xdr:row>
      <xdr:rowOff>38965</xdr:rowOff>
    </xdr:from>
    <xdr:to>
      <xdr:col>0</xdr:col>
      <xdr:colOff>2535671</xdr:colOff>
      <xdr:row>2</xdr:row>
      <xdr:rowOff>777392</xdr:rowOff>
    </xdr:to>
    <xdr:pic>
      <xdr:nvPicPr>
        <xdr:cNvPr id="5" name="Imagen 4">
          <a:extLst>
            <a:ext uri="{FF2B5EF4-FFF2-40B4-BE49-F238E27FC236}">
              <a16:creationId xmlns:a16="http://schemas.microsoft.com/office/drawing/2014/main" id="{73287DC1-696B-46D7-8140-981C5E7419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0" y="38965"/>
          <a:ext cx="2535671" cy="738427"/>
        </a:xfrm>
        <a:prstGeom prst="rect">
          <a:avLst/>
        </a:prstGeom>
        <a:noFill/>
        <a:ln>
          <a:noFill/>
        </a:ln>
      </xdr:spPr>
    </xdr:pic>
    <xdr:clientData/>
  </xdr:twoCellAnchor>
  <xdr:twoCellAnchor editAs="oneCell">
    <xdr:from>
      <xdr:col>1</xdr:col>
      <xdr:colOff>61478</xdr:colOff>
      <xdr:row>2</xdr:row>
      <xdr:rowOff>86591</xdr:rowOff>
    </xdr:from>
    <xdr:to>
      <xdr:col>1</xdr:col>
      <xdr:colOff>2207529</xdr:colOff>
      <xdr:row>2</xdr:row>
      <xdr:rowOff>779319</xdr:rowOff>
    </xdr:to>
    <xdr:pic>
      <xdr:nvPicPr>
        <xdr:cNvPr id="6" name="Imagen 5">
          <a:extLst>
            <a:ext uri="{FF2B5EF4-FFF2-40B4-BE49-F238E27FC236}">
              <a16:creationId xmlns:a16="http://schemas.microsoft.com/office/drawing/2014/main" id="{D6CF38FF-6A6E-4BA0-A80E-4DB9B13F8F6F}"/>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896" b="23192"/>
        <a:stretch/>
      </xdr:blipFill>
      <xdr:spPr bwMode="auto">
        <a:xfrm>
          <a:off x="2871353" y="86591"/>
          <a:ext cx="2146051" cy="692728"/>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1</xdr:col>
      <xdr:colOff>2536349</xdr:colOff>
      <xdr:row>0</xdr:row>
      <xdr:rowOff>0</xdr:rowOff>
    </xdr:from>
    <xdr:to>
      <xdr:col>3</xdr:col>
      <xdr:colOff>284307</xdr:colOff>
      <xdr:row>2</xdr:row>
      <xdr:rowOff>841467</xdr:rowOff>
    </xdr:to>
    <xdr:pic>
      <xdr:nvPicPr>
        <xdr:cNvPr id="7" name="Imagen 6">
          <a:extLst>
            <a:ext uri="{FF2B5EF4-FFF2-40B4-BE49-F238E27FC236}">
              <a16:creationId xmlns:a16="http://schemas.microsoft.com/office/drawing/2014/main" id="{1A5B53AB-1B4C-41E6-840D-56F18C08870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346224" y="0"/>
          <a:ext cx="2939083" cy="841467"/>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2174875</xdr:colOff>
      <xdr:row>2</xdr:row>
      <xdr:rowOff>142875</xdr:rowOff>
    </xdr:from>
    <xdr:to>
      <xdr:col>2</xdr:col>
      <xdr:colOff>1848316</xdr:colOff>
      <xdr:row>2</xdr:row>
      <xdr:rowOff>1123644</xdr:rowOff>
    </xdr:to>
    <xdr:pic>
      <xdr:nvPicPr>
        <xdr:cNvPr id="2" name="Imagen 1">
          <a:extLst>
            <a:ext uri="{FF2B5EF4-FFF2-40B4-BE49-F238E27FC236}">
              <a16:creationId xmlns:a16="http://schemas.microsoft.com/office/drawing/2014/main" id="{4E88455F-60A4-402D-A49F-0A8F822156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111750" y="139700"/>
          <a:ext cx="3576786" cy="992199"/>
        </a:xfrm>
        <a:prstGeom prst="rect">
          <a:avLst/>
        </a:prstGeom>
        <a:noFill/>
        <a:ln>
          <a:noFill/>
        </a:ln>
      </xdr:spPr>
    </xdr:pic>
    <xdr:clientData/>
  </xdr:twoCellAnchor>
  <xdr:twoCellAnchor editAs="oneCell">
    <xdr:from>
      <xdr:col>3</xdr:col>
      <xdr:colOff>941817</xdr:colOff>
      <xdr:row>2</xdr:row>
      <xdr:rowOff>111125</xdr:rowOff>
    </xdr:from>
    <xdr:to>
      <xdr:col>4</xdr:col>
      <xdr:colOff>740787</xdr:colOff>
      <xdr:row>2</xdr:row>
      <xdr:rowOff>1120281</xdr:rowOff>
    </xdr:to>
    <xdr:pic>
      <xdr:nvPicPr>
        <xdr:cNvPr id="3" name="Imagen 2">
          <a:extLst>
            <a:ext uri="{FF2B5EF4-FFF2-40B4-BE49-F238E27FC236}">
              <a16:creationId xmlns:a16="http://schemas.microsoft.com/office/drawing/2014/main" id="{53A8BA08-D7BA-47BD-A900-145F70CF9DE7}"/>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896" b="23192"/>
        <a:stretch/>
      </xdr:blipFill>
      <xdr:spPr bwMode="auto">
        <a:xfrm>
          <a:off x="8936467" y="111125"/>
          <a:ext cx="3282580" cy="1000266"/>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4</xdr:col>
      <xdr:colOff>870916</xdr:colOff>
      <xdr:row>2</xdr:row>
      <xdr:rowOff>111125</xdr:rowOff>
    </xdr:from>
    <xdr:to>
      <xdr:col>5</xdr:col>
      <xdr:colOff>1693301</xdr:colOff>
      <xdr:row>2</xdr:row>
      <xdr:rowOff>1124962</xdr:rowOff>
    </xdr:to>
    <xdr:pic>
      <xdr:nvPicPr>
        <xdr:cNvPr id="4" name="Imagen 3">
          <a:extLst>
            <a:ext uri="{FF2B5EF4-FFF2-40B4-BE49-F238E27FC236}">
              <a16:creationId xmlns:a16="http://schemas.microsoft.com/office/drawing/2014/main" id="{10D4D8CB-1E63-4459-AFC8-5601313A748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354891" y="111125"/>
          <a:ext cx="3648134" cy="1013837"/>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2464594</xdr:colOff>
      <xdr:row>0</xdr:row>
      <xdr:rowOff>54930</xdr:rowOff>
    </xdr:from>
    <xdr:to>
      <xdr:col>2</xdr:col>
      <xdr:colOff>1063773</xdr:colOff>
      <xdr:row>2</xdr:row>
      <xdr:rowOff>666764</xdr:rowOff>
    </xdr:to>
    <xdr:pic>
      <xdr:nvPicPr>
        <xdr:cNvPr id="2" name="Imagen 1">
          <a:extLst>
            <a:ext uri="{FF2B5EF4-FFF2-40B4-BE49-F238E27FC236}">
              <a16:creationId xmlns:a16="http://schemas.microsoft.com/office/drawing/2014/main" id="{49295545-64EB-4C85-9D63-614C44E706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464594" y="54930"/>
          <a:ext cx="3349773" cy="989024"/>
        </a:xfrm>
        <a:prstGeom prst="rect">
          <a:avLst/>
        </a:prstGeom>
        <a:noFill/>
        <a:ln>
          <a:noFill/>
        </a:ln>
      </xdr:spPr>
    </xdr:pic>
    <xdr:clientData/>
  </xdr:twoCellAnchor>
  <xdr:twoCellAnchor editAs="oneCell">
    <xdr:from>
      <xdr:col>2</xdr:col>
      <xdr:colOff>1719692</xdr:colOff>
      <xdr:row>0</xdr:row>
      <xdr:rowOff>41322</xdr:rowOff>
    </xdr:from>
    <xdr:to>
      <xdr:col>4</xdr:col>
      <xdr:colOff>135473</xdr:colOff>
      <xdr:row>2</xdr:row>
      <xdr:rowOff>663128</xdr:rowOff>
    </xdr:to>
    <xdr:pic>
      <xdr:nvPicPr>
        <xdr:cNvPr id="3" name="Imagen 2">
          <a:extLst>
            <a:ext uri="{FF2B5EF4-FFF2-40B4-BE49-F238E27FC236}">
              <a16:creationId xmlns:a16="http://schemas.microsoft.com/office/drawing/2014/main" id="{F841471C-9AFD-48B3-8E6C-4423C4B9E8CF}"/>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896" b="23192"/>
        <a:stretch/>
      </xdr:blipFill>
      <xdr:spPr bwMode="auto">
        <a:xfrm>
          <a:off x="6041661" y="41322"/>
          <a:ext cx="3130180" cy="1006616"/>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4</xdr:col>
      <xdr:colOff>517697</xdr:colOff>
      <xdr:row>0</xdr:row>
      <xdr:rowOff>35719</xdr:rowOff>
    </xdr:from>
    <xdr:to>
      <xdr:col>5</xdr:col>
      <xdr:colOff>2232575</xdr:colOff>
      <xdr:row>2</xdr:row>
      <xdr:rowOff>664746</xdr:rowOff>
    </xdr:to>
    <xdr:pic>
      <xdr:nvPicPr>
        <xdr:cNvPr id="4" name="Imagen 3">
          <a:extLst>
            <a:ext uri="{FF2B5EF4-FFF2-40B4-BE49-F238E27FC236}">
              <a16:creationId xmlns:a16="http://schemas.microsoft.com/office/drawing/2014/main" id="{7BF481B3-3E04-4D58-A941-1ECDFCD8DB1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304510" y="35719"/>
          <a:ext cx="3508435" cy="1013837"/>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cospain.sharepoint.com/Users/jose.peralez/Desktop/INECO/4_CONVOCATORIAS/2021/2_JUSTIFICACION%20ECONOMICA/1_Cuenta%20Justificativa/1_excel%20gastos%20ejemplos/ejemplos/Master%20ACREDITA%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cospain.sharepoint.com/Users/borja.vazquez/Downloads/Modelo%20J.3.1%20Memoria%20econ&#243;mica.V5_VersionExcel_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sheetName val="Resumen Exp. SGOFP "/>
      <sheetName val="RELACIÓN DE GASTOS"/>
    </sheetNames>
    <sheetDataSet>
      <sheetData sheetId="0">
        <row r="3">
          <cell r="I3" t="str">
            <v>Realizar acciones destinadas al desarrollo del procedimiento de evaluación y acreditación de competencias profesionales adquiridas por la experiencia laboral.</v>
          </cell>
        </row>
        <row r="4">
          <cell r="I4" t="str">
            <v>Llevar a cabo las acciones específicas que se determinen en relación a la puesta en marcha de convocatorias de carácter nacional o suprautonómico.</v>
          </cell>
        </row>
        <row r="5">
          <cell r="I5" t="str">
            <v>Realizar ofertas específicas de formación para que, quienes hayan superado los procedimiento de acreditación de las competencias adquiridas por la experiencia labiral, puedan completar la formación no acreditada y finalizar sus estudios de FP.</v>
          </cell>
        </row>
        <row r="6">
          <cell r="I6" t="str">
            <v>Formación de asesores, evaluadores y orientadores.</v>
          </cell>
        </row>
        <row r="7">
          <cell r="I7" t="str">
            <v>Desarrollo de cualquier parte del procedimiento de evaluación y acreditación de competencias profesionales.</v>
          </cell>
        </row>
        <row r="8">
          <cell r="I8" t="str">
            <v>Desarrollo de aplicaciones informáticas y bases de datos aplicables al procedimiento de evaluación y acreditación de competencias, excluida la adquisición de equipos.</v>
          </cell>
        </row>
        <row r="9">
          <cell r="I9" t="str">
            <v>Implementación de una sede abierta de manera permanente para la inscripción en el procedimiento de Evaluación y Acreditación de Competencias Profesionales.</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ntalla de control"/>
      <sheetName val="Orientaciones generales "/>
      <sheetName val="RELACIÓN DE CONTRATOS"/>
      <sheetName val="RELACIÓN DE GASTOS"/>
      <sheetName val="ACTUACIONES TIPO 16"/>
      <sheetName val="TOTAL GASTOS"/>
      <sheetName val="DESVIACIONES ECONÓMICAS"/>
      <sheetName val="Listados"/>
      <sheetName val="Tabla vehículos"/>
      <sheetName val="Listados2"/>
      <sheetName val="Actuaciones-gastos"/>
      <sheetName val="Tabla vehículosI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
          <cell r="F2" t="str">
            <v>PRTRMU_21_00013</v>
          </cell>
          <cell r="AD2" t="str">
            <v>Contrato</v>
          </cell>
        </row>
        <row r="3">
          <cell r="F3" t="str">
            <v>PRTRMU_21_00014</v>
          </cell>
          <cell r="AD3" t="str">
            <v>Convenio</v>
          </cell>
        </row>
        <row r="4">
          <cell r="F4" t="str">
            <v>PRTRMU_21_00015</v>
          </cell>
          <cell r="AD4" t="str">
            <v>Encargo a medio propio</v>
          </cell>
        </row>
        <row r="5">
          <cell r="F5" t="str">
            <v>PRTRMU_21_00020</v>
          </cell>
        </row>
        <row r="6">
          <cell r="F6" t="str">
            <v>PRTRMU_21_00021</v>
          </cell>
        </row>
        <row r="7">
          <cell r="F7" t="str">
            <v>PRTRMU_21_00022</v>
          </cell>
        </row>
        <row r="8">
          <cell r="F8" t="str">
            <v>PRTRMU_21_00024</v>
          </cell>
        </row>
        <row r="9">
          <cell r="F9" t="str">
            <v>PRTRMU_21_00026</v>
          </cell>
        </row>
        <row r="10">
          <cell r="F10" t="str">
            <v>PRTRMU_21_00028</v>
          </cell>
        </row>
        <row r="11">
          <cell r="F11" t="str">
            <v>PRTRMU_21_00029</v>
          </cell>
        </row>
        <row r="12">
          <cell r="F12" t="str">
            <v>PRTRMU_21_00030</v>
          </cell>
        </row>
        <row r="13">
          <cell r="F13" t="str">
            <v>PRTRMU_21_00031</v>
          </cell>
        </row>
        <row r="14">
          <cell r="F14" t="str">
            <v>PRTRMU_21_00033</v>
          </cell>
        </row>
        <row r="15">
          <cell r="F15" t="str">
            <v>PRTRMU_21_00037</v>
          </cell>
        </row>
        <row r="16">
          <cell r="F16" t="str">
            <v>PRTRMU_21_00038</v>
          </cell>
        </row>
        <row r="17">
          <cell r="F17" t="str">
            <v>PRTRMU_21_00039</v>
          </cell>
        </row>
        <row r="18">
          <cell r="F18" t="str">
            <v>PRTRMU_21_00041</v>
          </cell>
        </row>
        <row r="19">
          <cell r="F19" t="str">
            <v>PRTRMU_21_00043</v>
          </cell>
        </row>
        <row r="20">
          <cell r="F20" t="str">
            <v>PRTRMU_21_00045</v>
          </cell>
        </row>
        <row r="21">
          <cell r="F21" t="str">
            <v>PRTRMU_21_00046</v>
          </cell>
        </row>
        <row r="22">
          <cell r="F22" t="str">
            <v>PRTRMU_21_00049</v>
          </cell>
        </row>
        <row r="23">
          <cell r="F23" t="str">
            <v>PRTRMU_21_00050</v>
          </cell>
        </row>
        <row r="24">
          <cell r="F24" t="str">
            <v>PRTRMU_21_00052</v>
          </cell>
        </row>
        <row r="25">
          <cell r="F25" t="str">
            <v>PRTRMU_21_00053</v>
          </cell>
        </row>
        <row r="26">
          <cell r="F26" t="str">
            <v>PRTRMU_21_00054</v>
          </cell>
        </row>
        <row r="27">
          <cell r="F27" t="str">
            <v>PRTRMU_21_00055</v>
          </cell>
        </row>
        <row r="28">
          <cell r="F28" t="str">
            <v>PRTRMU_21_00057</v>
          </cell>
        </row>
        <row r="29">
          <cell r="F29" t="str">
            <v>PRTRMU_21_00058</v>
          </cell>
        </row>
        <row r="30">
          <cell r="F30" t="str">
            <v>PRTRMU_21_00060</v>
          </cell>
        </row>
        <row r="31">
          <cell r="F31" t="str">
            <v>PRTRMU_21_00062</v>
          </cell>
        </row>
        <row r="32">
          <cell r="F32" t="str">
            <v>PRTRMU_21_00063</v>
          </cell>
        </row>
        <row r="33">
          <cell r="F33" t="str">
            <v>PRTRMU_21_00064</v>
          </cell>
        </row>
        <row r="34">
          <cell r="F34" t="str">
            <v>PRTRMU_21_00065</v>
          </cell>
        </row>
        <row r="35">
          <cell r="F35" t="str">
            <v>PRTRMU_21_00066</v>
          </cell>
        </row>
        <row r="36">
          <cell r="F36" t="str">
            <v>PRTRMU_21_00067</v>
          </cell>
        </row>
        <row r="37">
          <cell r="F37" t="str">
            <v>PRTRMU_21_00069</v>
          </cell>
        </row>
        <row r="38">
          <cell r="F38" t="str">
            <v>PRTRMU_21_00071</v>
          </cell>
        </row>
        <row r="39">
          <cell r="F39" t="str">
            <v>PRTRMU_21_00073</v>
          </cell>
        </row>
        <row r="40">
          <cell r="F40" t="str">
            <v>PRTRMU_21_00074</v>
          </cell>
        </row>
        <row r="41">
          <cell r="F41" t="str">
            <v>PRTRMU_21_00075</v>
          </cell>
        </row>
        <row r="42">
          <cell r="F42" t="str">
            <v>PRTRMU_21_00079</v>
          </cell>
        </row>
        <row r="43">
          <cell r="F43" t="str">
            <v>PRTRMU_21_00080</v>
          </cell>
        </row>
        <row r="44">
          <cell r="F44" t="str">
            <v>PRTRMU_21_00081</v>
          </cell>
        </row>
        <row r="45">
          <cell r="F45" t="str">
            <v>PRTRMU_21_00082</v>
          </cell>
        </row>
        <row r="46">
          <cell r="F46" t="str">
            <v>PRTRMU_21_00083</v>
          </cell>
        </row>
        <row r="47">
          <cell r="F47" t="str">
            <v>PRTRMU_21_00085</v>
          </cell>
        </row>
        <row r="48">
          <cell r="F48" t="str">
            <v>PRTRMU_21_00086</v>
          </cell>
        </row>
        <row r="49">
          <cell r="F49" t="str">
            <v>PRTRMU_21_00087</v>
          </cell>
        </row>
        <row r="50">
          <cell r="F50" t="str">
            <v>PRTRMU_21_00089</v>
          </cell>
        </row>
        <row r="51">
          <cell r="F51" t="str">
            <v>PRTRMU_21_00090</v>
          </cell>
        </row>
        <row r="52">
          <cell r="F52" t="str">
            <v>PRTRMU_21_00091</v>
          </cell>
        </row>
        <row r="53">
          <cell r="F53" t="str">
            <v>PRTRMU_21_00092</v>
          </cell>
        </row>
        <row r="54">
          <cell r="F54" t="str">
            <v>PRTRMU_21_00093</v>
          </cell>
        </row>
        <row r="55">
          <cell r="F55" t="str">
            <v>PRTRMU_21_00098</v>
          </cell>
        </row>
        <row r="56">
          <cell r="F56" t="str">
            <v>PRTRMU_21_00101</v>
          </cell>
        </row>
        <row r="57">
          <cell r="F57" t="str">
            <v>PRTRMU_21_00102</v>
          </cell>
        </row>
        <row r="58">
          <cell r="F58" t="str">
            <v>PRTRMU_21_00103</v>
          </cell>
        </row>
        <row r="59">
          <cell r="F59" t="str">
            <v>PRTRMU_21_00106</v>
          </cell>
        </row>
        <row r="60">
          <cell r="F60" t="str">
            <v>PRTRMU_21_00107</v>
          </cell>
        </row>
        <row r="61">
          <cell r="F61" t="str">
            <v>PRTRMU_21_00114</v>
          </cell>
        </row>
        <row r="62">
          <cell r="F62" t="str">
            <v>PRTRMU_21_00118</v>
          </cell>
        </row>
        <row r="63">
          <cell r="F63" t="str">
            <v>PRTRMU_21_00120</v>
          </cell>
        </row>
        <row r="64">
          <cell r="F64" t="str">
            <v>PRTRMU_21_00121</v>
          </cell>
        </row>
        <row r="65">
          <cell r="F65" t="str">
            <v>PRTRMU_21_00122</v>
          </cell>
        </row>
        <row r="66">
          <cell r="F66" t="str">
            <v>PRTRMU_21_00123</v>
          </cell>
        </row>
        <row r="67">
          <cell r="F67" t="str">
            <v>PRTRMU_21_00125</v>
          </cell>
        </row>
        <row r="68">
          <cell r="F68" t="str">
            <v>PRTRMU_21_00128</v>
          </cell>
        </row>
        <row r="69">
          <cell r="F69" t="str">
            <v>PRTRMU_21_00129</v>
          </cell>
        </row>
        <row r="70">
          <cell r="F70" t="str">
            <v>PRTRMU_21_00131</v>
          </cell>
        </row>
        <row r="71">
          <cell r="F71" t="str">
            <v>PRTRMU_21_00132</v>
          </cell>
        </row>
        <row r="72">
          <cell r="F72" t="str">
            <v>PRTRMU_21_00134</v>
          </cell>
        </row>
        <row r="73">
          <cell r="F73" t="str">
            <v>PRTRMU_21_00135</v>
          </cell>
        </row>
        <row r="74">
          <cell r="F74" t="str">
            <v>PRTRMU_21_00138</v>
          </cell>
        </row>
        <row r="75">
          <cell r="F75" t="str">
            <v>PRTRMU_21_00139</v>
          </cell>
        </row>
        <row r="76">
          <cell r="F76" t="str">
            <v>PRTRMU_21_00140</v>
          </cell>
        </row>
        <row r="77">
          <cell r="F77" t="str">
            <v>PRTRMU_21_00141</v>
          </cell>
        </row>
        <row r="78">
          <cell r="F78" t="str">
            <v>PRTRMU_21_00143</v>
          </cell>
        </row>
        <row r="79">
          <cell r="F79" t="str">
            <v>PRTRMU_21_00144</v>
          </cell>
        </row>
        <row r="80">
          <cell r="F80" t="str">
            <v>PRTRMU_21_00147</v>
          </cell>
        </row>
        <row r="81">
          <cell r="F81" t="str">
            <v>PRTRMU_21_00149</v>
          </cell>
        </row>
        <row r="82">
          <cell r="F82" t="str">
            <v>PRTRMU_21_00150</v>
          </cell>
        </row>
        <row r="83">
          <cell r="F83" t="str">
            <v>PRTRMU_21_00151</v>
          </cell>
        </row>
        <row r="84">
          <cell r="F84" t="str">
            <v>PRTRMU_21_00156</v>
          </cell>
        </row>
        <row r="85">
          <cell r="F85" t="str">
            <v>PRTRMU_21_00158</v>
          </cell>
        </row>
        <row r="86">
          <cell r="F86" t="str">
            <v>PRTRMU_21_00159</v>
          </cell>
        </row>
        <row r="87">
          <cell r="F87" t="str">
            <v>PRTRMU_21_00160</v>
          </cell>
        </row>
        <row r="88">
          <cell r="F88" t="str">
            <v>PRTRMU_21_00162</v>
          </cell>
        </row>
        <row r="89">
          <cell r="F89" t="str">
            <v>PRTRMU_21_00163</v>
          </cell>
        </row>
        <row r="90">
          <cell r="F90" t="str">
            <v>PRTRMU_21_00167</v>
          </cell>
        </row>
        <row r="91">
          <cell r="F91" t="str">
            <v>PRTRMU_21_00168</v>
          </cell>
        </row>
        <row r="92">
          <cell r="F92" t="str">
            <v>PRTRMU_21_00174</v>
          </cell>
        </row>
        <row r="93">
          <cell r="F93" t="str">
            <v>PRTRMU_21_00175</v>
          </cell>
        </row>
        <row r="94">
          <cell r="F94" t="str">
            <v>PRTRMU_21_00176</v>
          </cell>
        </row>
        <row r="95">
          <cell r="F95" t="str">
            <v>PRTRMU_21_00179</v>
          </cell>
        </row>
        <row r="96">
          <cell r="F96" t="str">
            <v>PRTRMU_21_00182</v>
          </cell>
        </row>
        <row r="97">
          <cell r="F97" t="str">
            <v>PRTRMU_21_00186</v>
          </cell>
        </row>
        <row r="98">
          <cell r="F98" t="str">
            <v>PRTRMU_21_00188</v>
          </cell>
        </row>
        <row r="99">
          <cell r="F99" t="str">
            <v>PRTRMU_21_00189</v>
          </cell>
        </row>
        <row r="100">
          <cell r="F100" t="str">
            <v>PRTRMU_21_00190</v>
          </cell>
        </row>
        <row r="101">
          <cell r="F101" t="str">
            <v>PRTRMU_21_00191</v>
          </cell>
        </row>
        <row r="102">
          <cell r="F102" t="str">
            <v>PRTRMU_21_00197</v>
          </cell>
        </row>
        <row r="103">
          <cell r="F103" t="str">
            <v>PRTRMU_21_00198</v>
          </cell>
        </row>
        <row r="104">
          <cell r="F104" t="str">
            <v>PRTRMU_21_00199</v>
          </cell>
        </row>
        <row r="105">
          <cell r="F105" t="str">
            <v>PRTRMU_21_00200</v>
          </cell>
        </row>
        <row r="106">
          <cell r="F106" t="str">
            <v>PRTRMU_21_00201</v>
          </cell>
        </row>
        <row r="107">
          <cell r="F107" t="str">
            <v>PRTRMU_21_00202</v>
          </cell>
        </row>
        <row r="108">
          <cell r="F108" t="str">
            <v>PRTRMU_21_00204</v>
          </cell>
        </row>
        <row r="109">
          <cell r="F109" t="str">
            <v>PRTRMU_21_00205</v>
          </cell>
        </row>
        <row r="110">
          <cell r="F110" t="str">
            <v>PRTRMU_21_00206</v>
          </cell>
        </row>
        <row r="111">
          <cell r="F111" t="str">
            <v>PRTRMU_21_00207</v>
          </cell>
        </row>
        <row r="112">
          <cell r="F112" t="str">
            <v>PRTRMU_21_00208</v>
          </cell>
        </row>
        <row r="113">
          <cell r="F113" t="str">
            <v>PRTRMU_21_00210</v>
          </cell>
        </row>
        <row r="114">
          <cell r="F114" t="str">
            <v>PRTRMU_21_00211</v>
          </cell>
        </row>
        <row r="115">
          <cell r="F115" t="str">
            <v>PRTRMU_21_00212</v>
          </cell>
        </row>
        <row r="116">
          <cell r="F116" t="str">
            <v>PRTRMU_21_00213</v>
          </cell>
        </row>
        <row r="117">
          <cell r="F117" t="str">
            <v>PRTRMU_21_00217</v>
          </cell>
        </row>
        <row r="118">
          <cell r="F118" t="str">
            <v>PRTRMU_21_00218</v>
          </cell>
        </row>
        <row r="119">
          <cell r="F119" t="str">
            <v>PRTRMU_21_00219</v>
          </cell>
        </row>
        <row r="120">
          <cell r="F120" t="str">
            <v>PRTRMU_21_00225</v>
          </cell>
        </row>
        <row r="121">
          <cell r="F121" t="str">
            <v>PRTRMU_21_00226</v>
          </cell>
        </row>
        <row r="122">
          <cell r="F122" t="str">
            <v>PRTRMU_21_00227</v>
          </cell>
        </row>
        <row r="123">
          <cell r="F123" t="str">
            <v>PRTRMU_21_00229</v>
          </cell>
        </row>
        <row r="124">
          <cell r="F124" t="str">
            <v>PRTRMU_21_00231</v>
          </cell>
        </row>
        <row r="125">
          <cell r="F125" t="str">
            <v>PRTRMU_21_00233</v>
          </cell>
        </row>
        <row r="126">
          <cell r="F126" t="str">
            <v>PRTRMU_21_00236</v>
          </cell>
        </row>
        <row r="127">
          <cell r="F127" t="str">
            <v>PRTRMU_21_00239</v>
          </cell>
        </row>
        <row r="128">
          <cell r="F128" t="str">
            <v>PRTRMU_21_00243</v>
          </cell>
        </row>
        <row r="129">
          <cell r="F129" t="str">
            <v>PRTRMU_21_00244</v>
          </cell>
        </row>
        <row r="130">
          <cell r="F130" t="str">
            <v>PRTRMU_21_00245</v>
          </cell>
        </row>
        <row r="131">
          <cell r="F131" t="str">
            <v>PRTRMU_21_00246</v>
          </cell>
        </row>
        <row r="132">
          <cell r="F132" t="str">
            <v>PRTRMU_21_00248</v>
          </cell>
        </row>
        <row r="133">
          <cell r="F133" t="str">
            <v>PRTRMU_21_00249</v>
          </cell>
        </row>
        <row r="134">
          <cell r="F134" t="str">
            <v>PRTRMU_21_00252</v>
          </cell>
        </row>
        <row r="135">
          <cell r="F135" t="str">
            <v>PRTRMU_21_00253</v>
          </cell>
        </row>
        <row r="136">
          <cell r="F136" t="str">
            <v>PRTRMU_21_00254</v>
          </cell>
        </row>
        <row r="137">
          <cell r="F137" t="str">
            <v>PRTRMU_21_00255</v>
          </cell>
        </row>
        <row r="138">
          <cell r="F138" t="str">
            <v>PRTRMU_21_00258</v>
          </cell>
        </row>
        <row r="139">
          <cell r="F139" t="str">
            <v>PRTRMU_21_00260</v>
          </cell>
        </row>
        <row r="140">
          <cell r="F140" t="str">
            <v>PRTRMU_21_00262</v>
          </cell>
        </row>
        <row r="141">
          <cell r="F141" t="str">
            <v>PRTRMU_21_00264</v>
          </cell>
        </row>
        <row r="142">
          <cell r="F142" t="str">
            <v>PRTRMU_21_00265</v>
          </cell>
        </row>
        <row r="143">
          <cell r="F143" t="str">
            <v>PRTRMU_21_00266</v>
          </cell>
        </row>
        <row r="144">
          <cell r="F144" t="str">
            <v>PRTRMU_21_00267</v>
          </cell>
        </row>
        <row r="145">
          <cell r="F145" t="str">
            <v>PRTRMU_21_00274</v>
          </cell>
        </row>
        <row r="146">
          <cell r="F146" t="str">
            <v>PRTRMU_21_00275</v>
          </cell>
        </row>
        <row r="147">
          <cell r="F147" t="str">
            <v>PRTRMU_21_00277</v>
          </cell>
        </row>
        <row r="148">
          <cell r="F148" t="str">
            <v>PRTRMU_21_00279</v>
          </cell>
        </row>
        <row r="149">
          <cell r="F149" t="str">
            <v>PRTRMU_21_00283</v>
          </cell>
        </row>
        <row r="150">
          <cell r="F150" t="str">
            <v>PRTRMU_21_00284</v>
          </cell>
        </row>
        <row r="151">
          <cell r="F151" t="str">
            <v>PRTRMU_21_00285</v>
          </cell>
        </row>
        <row r="152">
          <cell r="F152" t="str">
            <v>PRTRMU_21_00286</v>
          </cell>
        </row>
        <row r="153">
          <cell r="F153" t="str">
            <v>PRTRMU_21_00287</v>
          </cell>
        </row>
        <row r="154">
          <cell r="F154" t="str">
            <v>PRTRMU_21_00291</v>
          </cell>
        </row>
        <row r="155">
          <cell r="F155" t="str">
            <v>PRTRMU_21_00293</v>
          </cell>
        </row>
        <row r="156">
          <cell r="F156" t="str">
            <v>PRTRMU_21_00295</v>
          </cell>
        </row>
        <row r="157">
          <cell r="F157" t="str">
            <v>PRTRMU_21_00299</v>
          </cell>
        </row>
        <row r="158">
          <cell r="F158" t="str">
            <v>PRTRMU_21_00302</v>
          </cell>
        </row>
        <row r="159">
          <cell r="F159" t="str">
            <v>PRTRMU_21_00306</v>
          </cell>
        </row>
        <row r="160">
          <cell r="F160" t="str">
            <v>PRTRMU_21_00307</v>
          </cell>
        </row>
        <row r="161">
          <cell r="F161" t="str">
            <v>PRTRMU_21_00308</v>
          </cell>
        </row>
        <row r="162">
          <cell r="F162" t="str">
            <v>PRTRMU_21_00309</v>
          </cell>
        </row>
        <row r="163">
          <cell r="F163" t="str">
            <v>PRTRMU_21_00311</v>
          </cell>
        </row>
        <row r="164">
          <cell r="F164" t="str">
            <v>PRTRMU_21_00316</v>
          </cell>
        </row>
        <row r="165">
          <cell r="F165" t="str">
            <v>PRTRMU_21_00317</v>
          </cell>
        </row>
        <row r="166">
          <cell r="F166" t="str">
            <v>PRTRMU_21_00329</v>
          </cell>
        </row>
        <row r="167">
          <cell r="F167" t="str">
            <v>PRTRMU_21_00330</v>
          </cell>
        </row>
        <row r="168">
          <cell r="F168" t="str">
            <v>PRTRMU_21_00331</v>
          </cell>
        </row>
        <row r="169">
          <cell r="F169" t="str">
            <v>PRTRMU_21_00332</v>
          </cell>
        </row>
        <row r="170">
          <cell r="F170" t="str">
            <v>PRTRMU_21_00333</v>
          </cell>
        </row>
        <row r="171">
          <cell r="F171" t="str">
            <v>PRTRMU_21_00335</v>
          </cell>
        </row>
        <row r="172">
          <cell r="F172" t="str">
            <v>PRTRMU_21_00336</v>
          </cell>
        </row>
        <row r="173">
          <cell r="F173" t="str">
            <v>PRTRMU_21_00337</v>
          </cell>
        </row>
        <row r="174">
          <cell r="F174" t="str">
            <v>PRTRMU_21_00338</v>
          </cell>
        </row>
        <row r="175">
          <cell r="F175" t="str">
            <v>PRTRMU_21_00340</v>
          </cell>
        </row>
        <row r="176">
          <cell r="F176" t="str">
            <v>PRTRMU_21_00342</v>
          </cell>
        </row>
        <row r="177">
          <cell r="F177" t="str">
            <v>PRTRMU_21_00343</v>
          </cell>
        </row>
        <row r="178">
          <cell r="F178" t="str">
            <v>PRTRMU_21_00348</v>
          </cell>
        </row>
        <row r="179">
          <cell r="F179" t="str">
            <v>PRTRMU_21_00349</v>
          </cell>
        </row>
        <row r="180">
          <cell r="F180" t="str">
            <v>PRTRMU_21_00350</v>
          </cell>
        </row>
      </sheetData>
      <sheetData sheetId="10" refreshError="1"/>
      <sheetData sheetId="11"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748E590-0610-4A3F-B62F-F1052A73FC5B}" name="Tabla2" displayName="Tabla2" ref="A18:N200" totalsRowShown="0" headerRowDxfId="51" dataDxfId="50" tableBorderDxfId="49">
  <autoFilter ref="A18:N200" xr:uid="{7748E590-0610-4A3F-B62F-F1052A73FC5B}"/>
  <tableColumns count="14">
    <tableColumn id="1" xr3:uid="{BA31794E-2776-418E-BBB0-A0DCF4957486}" name="PARTIDA DE GASTO" dataDxfId="48"/>
    <tableColumn id="2" xr3:uid="{F9C8339C-F326-4748-877D-69A8A87C8087}" name="¿SE CONSIDERA COSTE INDIRECTO?" dataDxfId="47"/>
    <tableColumn id="3" xr3:uid="{64B8530B-26E5-41F8-8220-84C68D45FE33}" name="CONCEPTO" dataDxfId="46"/>
    <tableColumn id="4" xr3:uid="{1ACE89C1-7B1B-4DF8-BA8A-A2FB43A66DDD}" name="IMPORTE TOTAL (SIN IVA)" dataDxfId="45"/>
    <tableColumn id="5" xr3:uid="{6A07CEBE-A359-451B-AF62-0323BDBD9929}" name="% IMPUTACIÓN" dataDxfId="44">
      <calculatedColumnFormula>IF(OR(D19="",F19=""),0,F19/D19)</calculatedColumnFormula>
    </tableColumn>
    <tableColumn id="6" xr3:uid="{0B6D1A9F-4CA2-49B5-A0BB-3BD351065F43}" name="IMPORTE IMPUTADO SUBVENCIONABLE (SIN IVA)" dataDxfId="43"/>
    <tableColumn id="7" xr3:uid="{B4FA3167-F4FB-4B70-8B9F-9C13596F6628}" name="IMPORTE TOTAL (CON IVA)" dataDxfId="42"/>
    <tableColumn id="8" xr3:uid="{F14A7625-25C6-4170-9712-AEA9BA2A77F8}" name="Nº FACTURA" dataDxfId="41"/>
    <tableColumn id="9" xr3:uid="{D2FB1C41-5599-4B8C-9BC2-222231667572}" name="ACREEDOR" dataDxfId="40"/>
    <tableColumn id="10" xr3:uid="{371296FC-66E9-47F1-A52B-C3A2A356392E}" name="CIF/NIF DEL ACREEDOR" dataDxfId="39"/>
    <tableColumn id="11" xr3:uid="{9C2B7611-606A-44CF-B392-3DBB8B7DFD26}" name="FECHA DE EMISIÓN" dataDxfId="38"/>
    <tableColumn id="12" xr3:uid="{B24D8670-6A18-47D4-8307-8A13F927246B}" name="FECHA DE PAGO" dataDxfId="37"/>
    <tableColumn id="13" xr3:uid="{DCE7D16D-47E7-4174-8C5F-DCEA65734459}" name="CIF/NIF DEL PAGADOR" dataDxfId="36"/>
    <tableColumn id="14" xr3:uid="{D33A2A15-AE50-4921-A838-93A2F958B816}" name="INFORMACIÓN ADICIONAL" dataDxfId="35"/>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85B0B3F-6086-4A09-8EAA-E14B801E7453}" name="Tabla1" displayName="Tabla1" ref="A18:T616" totalsRowShown="0" headerRowDxfId="34" dataDxfId="32" headerRowBorderDxfId="33" tableBorderDxfId="31">
  <autoFilter ref="A18:T616" xr:uid="{485B0B3F-6086-4A09-8EAA-E14B801E7453}"/>
  <tableColumns count="20">
    <tableColumn id="1" xr3:uid="{DBB537FC-8E92-4B5D-8E8D-595B980A3225}" name="APELLIDOS Y NOMBRE DEL TRABAJADOR" dataDxfId="30"/>
    <tableColumn id="2" xr3:uid="{93E5EB06-F4E8-441F-BD93-9AB819A91CB9}" name="CONCEPTO" dataDxfId="29"/>
    <tableColumn id="14" xr3:uid="{1AAB6BE4-B3A8-4C95-8B3F-8EC26CFA2213}" name="FECHA DE IMPUTACIÓN O DEVENGO_x000a_(Mes/año)" dataDxfId="28"/>
    <tableColumn id="3" xr3:uid="{F6A99FC2-C21D-4432-8F51-AF18D1071E44}" name="SUELDO BRUTO_x000a_(A)" dataDxfId="27"/>
    <tableColumn id="4" xr3:uid="{BE31A1FF-43DB-4216-AF56-DFE2A2FB0425}" name="S. SOCIAL / OTROS _x000a_A CARGO EMPRESA_x000a_(B)" dataDxfId="26"/>
    <tableColumn id="5" xr3:uid="{57584ED5-DAAD-4A1B-8A95-364D491389A5}" name="BASE DE COTIZACION" dataDxfId="25"/>
    <tableColumn id="6" xr3:uid="{05BFC0D4-370C-4BC4-A77E-05E4FB1D02CA}" name="BONIFICACIÓN CUOTAS S. SOCIAL EMPRESA_x000a_(C)" dataDxfId="24"/>
    <tableColumn id="7" xr3:uid="{C39A23C1-1743-4720-8FE6-96676994626F}" name="TOTAL MÁXIMO SUBVENCIONABLE_x000a_ (A + B - C)" dataDxfId="23">
      <calculatedColumnFormula>IF(Tabla1[[#This Row],[SUELDO BRUTO
(A)]]="",0,ROUNDDOWN(D19+E19-G19,2))</calculatedColumnFormula>
    </tableColumn>
    <tableColumn id="15" xr3:uid="{2D5FCB5E-4BA5-47AE-B041-697198E92FFB}" name="SALARIO BRUTO IMPUTADO_x000a_(D)" dataDxfId="22"/>
    <tableColumn id="8" xr3:uid="{D3C79A75-5B76-4141-8166-20EA3AC4ADBD}" name="% IMPUTACIÓN " dataDxfId="21">
      <calculatedColumnFormula>IF(OR(Tabla1[[#This Row],[SUELDO BRUTO
(A)]]="",Tabla1[[#This Row],[SALARIO BRUTO IMPUTADO
(D)]]=""),0,I19/D19)</calculatedColumnFormula>
    </tableColumn>
    <tableColumn id="19" xr3:uid="{BB075772-F09B-4743-907C-44FF89BD77F8}" name="S. SOCIAL EMPRESA (DECLARADA POR LA UNIVERSIDAD)" dataDxfId="20"/>
    <tableColumn id="20" xr3:uid="{44928CB0-C89D-4014-B264-2AC11E53622B}" name="S. SOCIAL EMPRESA (MÁXIMO IMPUTABLE)" dataDxfId="19">
      <calculatedColumnFormula>IF(OR(Tabla1[[#This Row],[S. SOCIAL / OTROS 
A CARGO EMPRESA
(B)]]="",Tabla1[[#This Row],[% IMPUTACIÓN ]]=""),0,E19*J19)</calculatedColumnFormula>
    </tableColumn>
    <tableColumn id="17" xr3:uid="{73D2754A-2CFB-43A9-BF1A-2AB9B27CCC40}" name="S. SOCIAL EMPRESA IMPUTADA_x000a_(E)" dataDxfId="18">
      <calculatedColumnFormula>MIN(Tabla1[[#This Row],[S. SOCIAL EMPRESA (DECLARADA POR LA UNIVERSIDAD)]],Tabla1[[#This Row],[S. SOCIAL EMPRESA (MÁXIMO IMPUTABLE)]])</calculatedColumnFormula>
    </tableColumn>
    <tableColumn id="16" xr3:uid="{1C9E17AD-63FA-417B-AC26-88BC8DFB99EB}" name="BONIFICACIÓN CUOTAS S. SOCIAL EMPRESA_x000a_IMPUTADAS _x000a_(F)" dataDxfId="17">
      <calculatedColumnFormula>IF(OR(Tabla1[[#This Row],[BONIFICACIÓN CUOTAS S. SOCIAL EMPRESA
(C)]]="",Tabla1[[#This Row],[% IMPUTACIÓN ]]=""),0,G19*J19)</calculatedColumnFormula>
    </tableColumn>
    <tableColumn id="9" xr3:uid="{31454738-3BF4-4716-B5AB-CF36C958720E}" name="IMPORTE IMPUTADO SUBVENCIONABLE_x000a_(D + E - F)" dataDxfId="16">
      <calculatedColumnFormula>ROUNDDOWN(I19+M19-N19,2)</calculatedColumnFormula>
    </tableColumn>
    <tableColumn id="10" xr3:uid="{342399DF-C9E6-48D5-8959-4315B3D876D5}" name="FECHA DE EMISIÓN DE NÓMINA_x000a_(Mes/año)" dataDxfId="15"/>
    <tableColumn id="11" xr3:uid="{84D09895-393B-4B9D-A434-8747C75F8C80}" name="FECHA DE PAGO DE NÓMINA_x000a_(Mes/año)" dataDxfId="14"/>
    <tableColumn id="13" xr3:uid="{6399558B-862B-4038-8FDA-2A463748D89B}" name="DNI TRABAJADOR" dataDxfId="13"/>
    <tableColumn id="18" xr3:uid="{1986F002-45D3-4167-86C1-249D59969A7D}" name="CIF _x000a_EMISOR NÓMINA" dataDxfId="12"/>
    <tableColumn id="12" xr3:uid="{52F726B4-A851-4B93-9E6D-82306FB522CC}" name="INFORMACIÓN ADICIONAL" dataDxfId="1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AA51E08-ED20-47F2-AF23-F9473FE438E5}" name="Tabla3" displayName="Tabla3" ref="A16:F216" totalsRowShown="0" headerRowDxfId="10" headerRowBorderDxfId="9" tableBorderDxfId="8">
  <autoFilter ref="A16:F216" xr:uid="{CAA51E08-ED20-47F2-AF23-F9473FE438E5}"/>
  <tableColumns count="6">
    <tableColumn id="1" xr3:uid="{7A0B9468-D5BF-4E61-ACEF-452376B06838}" name="PARTIDA DE INGRESOS" dataDxfId="7"/>
    <tableColumn id="2" xr3:uid="{93DD3535-F57B-4680-B214-A3ED2A6377D6}" name="¿SE CONSIDERA BENEFICIO INDUSTRIAL?" dataDxfId="6"/>
    <tableColumn id="3" xr3:uid="{2156AAEF-3805-43E2-B300-1514637FBE4B}" name="Nº IDENTIFICADOR" dataDxfId="5"/>
    <tableColumn id="4" xr3:uid="{44D8C813-6E85-4356-A35B-D526FA1B07CC}" name="CONCEPTO/ PROCEDENCIA" dataDxfId="4"/>
    <tableColumn id="5" xr3:uid="{478FB32D-22F9-43BA-BAAD-25A7DEEDC46D}" name="IMPORTE TOTAL (SIN IVA)" dataDxfId="3"/>
    <tableColumn id="6" xr3:uid="{58724EA9-B5E3-4F11-8D4A-F47E742FD4F7}" name="IMPORTE TOTAL (CON IVA)" dataDxfId="2"/>
  </tableColumns>
  <tableStyleInfo name="TableStyleMedium2" showFirstColumn="0" showLastColumn="0" showRowStripes="0"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8673F-768E-424A-848F-2179CEF69DCD}">
  <sheetPr>
    <tabColor rgb="FFFE72ED"/>
  </sheetPr>
  <dimension ref="A1:AT83"/>
  <sheetViews>
    <sheetView zoomScale="85" zoomScaleNormal="85" workbookViewId="0">
      <selection sqref="A1:F1"/>
    </sheetView>
  </sheetViews>
  <sheetFormatPr baseColWidth="10" defaultRowHeight="15" x14ac:dyDescent="0.25"/>
  <cols>
    <col min="1" max="1" width="35.7109375" customWidth="1"/>
    <col min="2" max="46" width="10.85546875"/>
  </cols>
  <sheetData>
    <row r="1" spans="1:6" ht="15.6" customHeight="1" x14ac:dyDescent="0.25">
      <c r="A1" s="281" t="s">
        <v>352</v>
      </c>
      <c r="B1" s="281"/>
      <c r="C1" s="281"/>
      <c r="D1" s="281"/>
      <c r="E1" s="281"/>
      <c r="F1" s="281"/>
    </row>
    <row r="2" spans="1:6" ht="122.25" customHeight="1" x14ac:dyDescent="0.25">
      <c r="A2" s="282" t="s">
        <v>353</v>
      </c>
      <c r="B2" s="282"/>
      <c r="C2" s="282"/>
      <c r="D2" s="282"/>
      <c r="E2" s="282"/>
      <c r="F2" s="282"/>
    </row>
    <row r="3" spans="1:6" ht="51" customHeight="1" x14ac:dyDescent="0.25">
      <c r="A3" s="283" t="s">
        <v>389</v>
      </c>
      <c r="B3" s="283"/>
      <c r="C3" s="283"/>
      <c r="D3" s="283"/>
      <c r="E3" s="283"/>
      <c r="F3" s="283"/>
    </row>
    <row r="4" spans="1:6" ht="15.6" customHeight="1" x14ac:dyDescent="0.25">
      <c r="A4" s="281" t="s">
        <v>354</v>
      </c>
      <c r="B4" s="281"/>
      <c r="C4" s="281"/>
      <c r="D4" s="281"/>
      <c r="E4" s="281"/>
      <c r="F4" s="281"/>
    </row>
    <row r="5" spans="1:6" ht="14.45" customHeight="1" x14ac:dyDescent="0.25">
      <c r="A5" s="51"/>
      <c r="B5" s="51"/>
      <c r="C5" s="51"/>
      <c r="D5" s="51"/>
      <c r="E5" s="51"/>
      <c r="F5" s="51"/>
    </row>
    <row r="6" spans="1:6" ht="14.45" customHeight="1" x14ac:dyDescent="0.25">
      <c r="A6" s="53" t="s">
        <v>236</v>
      </c>
      <c r="B6" s="290" t="s">
        <v>380</v>
      </c>
      <c r="C6" s="291"/>
      <c r="D6" s="291"/>
      <c r="E6" s="291"/>
      <c r="F6" s="291"/>
    </row>
    <row r="7" spans="1:6" ht="14.45" customHeight="1" x14ac:dyDescent="0.25">
      <c r="A7" s="53" t="s">
        <v>1</v>
      </c>
      <c r="B7" s="290" t="s">
        <v>387</v>
      </c>
      <c r="C7" s="291"/>
      <c r="D7" s="291"/>
      <c r="E7" s="291"/>
      <c r="F7" s="291"/>
    </row>
    <row r="8" spans="1:6" ht="14.45" customHeight="1" x14ac:dyDescent="0.25">
      <c r="A8" s="53" t="s">
        <v>237</v>
      </c>
      <c r="B8" s="290" t="s">
        <v>387</v>
      </c>
      <c r="C8" s="291"/>
      <c r="D8" s="291"/>
      <c r="E8" s="291"/>
      <c r="F8" s="291"/>
    </row>
    <row r="9" spans="1:6" ht="14.45" customHeight="1" x14ac:dyDescent="0.25">
      <c r="A9" s="53" t="s">
        <v>238</v>
      </c>
      <c r="B9" s="290" t="s">
        <v>382</v>
      </c>
      <c r="C9" s="291"/>
      <c r="D9" s="291"/>
      <c r="E9" s="291"/>
      <c r="F9" s="291"/>
    </row>
    <row r="10" spans="1:6" ht="14.45" customHeight="1" x14ac:dyDescent="0.25">
      <c r="A10" s="53" t="s">
        <v>239</v>
      </c>
      <c r="B10" s="290" t="s">
        <v>387</v>
      </c>
      <c r="C10" s="291"/>
      <c r="D10" s="291"/>
      <c r="E10" s="291"/>
      <c r="F10" s="291"/>
    </row>
    <row r="11" spans="1:6" ht="17.45" customHeight="1" x14ac:dyDescent="0.25">
      <c r="A11" s="54" t="s">
        <v>240</v>
      </c>
      <c r="B11" s="284" t="s">
        <v>387</v>
      </c>
      <c r="C11" s="285"/>
      <c r="D11" s="285"/>
      <c r="E11" s="285"/>
      <c r="F11" s="285"/>
    </row>
    <row r="12" spans="1:6" ht="14.45" customHeight="1" x14ac:dyDescent="0.25">
      <c r="A12" s="53" t="s">
        <v>241</v>
      </c>
      <c r="B12" s="290" t="s">
        <v>381</v>
      </c>
      <c r="C12" s="291"/>
      <c r="D12" s="291"/>
      <c r="E12" s="291"/>
      <c r="F12" s="291"/>
    </row>
    <row r="13" spans="1:6" ht="29.25" customHeight="1" x14ac:dyDescent="0.25">
      <c r="A13" s="53" t="s">
        <v>318</v>
      </c>
      <c r="B13" s="288" t="s">
        <v>469</v>
      </c>
      <c r="C13" s="289"/>
      <c r="D13" s="289"/>
      <c r="E13" s="289"/>
      <c r="F13" s="289"/>
    </row>
    <row r="14" spans="1:6" ht="14.45" customHeight="1" x14ac:dyDescent="0.25">
      <c r="A14" s="51"/>
      <c r="B14" s="51"/>
      <c r="C14" s="51"/>
      <c r="D14" s="51"/>
      <c r="E14" s="51"/>
      <c r="F14" s="51"/>
    </row>
    <row r="15" spans="1:6" ht="15.6" customHeight="1" x14ac:dyDescent="0.25">
      <c r="A15" s="281" t="s">
        <v>355</v>
      </c>
      <c r="B15" s="281"/>
      <c r="C15" s="281"/>
      <c r="D15" s="281"/>
      <c r="E15" s="281"/>
      <c r="F15" s="281"/>
    </row>
    <row r="16" spans="1:6" ht="14.45" customHeight="1" x14ac:dyDescent="0.25">
      <c r="A16" s="51"/>
      <c r="B16" s="51"/>
      <c r="C16" s="51"/>
      <c r="D16" s="51"/>
      <c r="E16" s="51"/>
      <c r="F16" s="51"/>
    </row>
    <row r="17" spans="1:46" ht="14.45" customHeight="1" x14ac:dyDescent="0.25">
      <c r="A17" s="53" t="s">
        <v>7</v>
      </c>
      <c r="B17" s="290" t="s">
        <v>356</v>
      </c>
      <c r="C17" s="291"/>
      <c r="D17" s="291"/>
      <c r="E17" s="291"/>
      <c r="F17" s="291"/>
    </row>
    <row r="18" spans="1:46" ht="14.45" customHeight="1" x14ac:dyDescent="0.25">
      <c r="A18" s="53" t="s">
        <v>325</v>
      </c>
      <c r="B18" s="290" t="s">
        <v>357</v>
      </c>
      <c r="C18" s="291"/>
      <c r="D18" s="291"/>
      <c r="E18" s="291"/>
      <c r="F18" s="291"/>
    </row>
    <row r="19" spans="1:46" ht="59.1" customHeight="1" x14ac:dyDescent="0.25">
      <c r="A19" s="53" t="s">
        <v>8</v>
      </c>
      <c r="B19" s="288" t="s">
        <v>388</v>
      </c>
      <c r="C19" s="289"/>
      <c r="D19" s="289"/>
      <c r="E19" s="289"/>
      <c r="F19" s="289"/>
    </row>
    <row r="20" spans="1:46" ht="14.45" customHeight="1" x14ac:dyDescent="0.25">
      <c r="A20" s="53" t="s">
        <v>9</v>
      </c>
      <c r="B20" s="290" t="s">
        <v>358</v>
      </c>
      <c r="C20" s="291"/>
      <c r="D20" s="291"/>
      <c r="E20" s="291"/>
      <c r="F20" s="291"/>
    </row>
    <row r="21" spans="1:46" ht="46.5" customHeight="1" x14ac:dyDescent="0.25">
      <c r="A21" s="53" t="s">
        <v>334</v>
      </c>
      <c r="B21" s="288" t="s">
        <v>390</v>
      </c>
      <c r="C21" s="289"/>
      <c r="D21" s="289"/>
      <c r="E21" s="289"/>
      <c r="F21" s="289"/>
    </row>
    <row r="22" spans="1:46" ht="42.6" customHeight="1" x14ac:dyDescent="0.25">
      <c r="A22" s="53" t="s">
        <v>470</v>
      </c>
      <c r="B22" s="279" t="s">
        <v>471</v>
      </c>
      <c r="C22" s="280"/>
      <c r="D22" s="280"/>
      <c r="E22" s="280"/>
      <c r="F22" s="280"/>
    </row>
    <row r="23" spans="1:46" ht="30.6" customHeight="1" x14ac:dyDescent="0.25">
      <c r="A23" s="53" t="s">
        <v>11</v>
      </c>
      <c r="B23" s="288" t="s">
        <v>391</v>
      </c>
      <c r="C23" s="289"/>
      <c r="D23" s="289"/>
      <c r="E23" s="289"/>
      <c r="F23" s="289"/>
    </row>
    <row r="24" spans="1:46" ht="42.6" customHeight="1" x14ac:dyDescent="0.25">
      <c r="A24" s="53" t="s">
        <v>338</v>
      </c>
      <c r="B24" s="294" t="s">
        <v>359</v>
      </c>
      <c r="C24" s="295"/>
      <c r="D24" s="295"/>
      <c r="E24" s="295"/>
      <c r="F24" s="295"/>
    </row>
    <row r="25" spans="1:46" ht="14.45" customHeight="1" x14ac:dyDescent="0.25">
      <c r="A25" s="53" t="s">
        <v>10</v>
      </c>
      <c r="B25" s="296" t="s">
        <v>360</v>
      </c>
      <c r="C25" s="297"/>
      <c r="D25" s="297"/>
      <c r="E25" s="297"/>
      <c r="F25" s="297"/>
    </row>
    <row r="26" spans="1:46" ht="27.95" customHeight="1" x14ac:dyDescent="0.25">
      <c r="A26" s="53" t="s">
        <v>13</v>
      </c>
      <c r="B26" s="288" t="s">
        <v>392</v>
      </c>
      <c r="C26" s="289"/>
      <c r="D26" s="289"/>
      <c r="E26" s="289"/>
      <c r="F26" s="289"/>
    </row>
    <row r="27" spans="1:46" ht="30" customHeight="1" x14ac:dyDescent="0.25">
      <c r="A27" s="65" t="s">
        <v>404</v>
      </c>
      <c r="B27" s="298" t="s">
        <v>393</v>
      </c>
      <c r="C27" s="299"/>
      <c r="D27" s="299"/>
      <c r="E27" s="299"/>
      <c r="F27" s="299"/>
    </row>
    <row r="28" spans="1:46" ht="14.45" customHeight="1" x14ac:dyDescent="0.25">
      <c r="A28" s="53" t="s">
        <v>14</v>
      </c>
      <c r="B28" s="290" t="s">
        <v>361</v>
      </c>
      <c r="C28" s="291"/>
      <c r="D28" s="291"/>
      <c r="E28" s="291"/>
      <c r="F28" s="291"/>
    </row>
    <row r="29" spans="1:46" ht="14.45" customHeight="1" x14ac:dyDescent="0.25">
      <c r="A29" s="53" t="s">
        <v>15</v>
      </c>
      <c r="B29" s="290" t="s">
        <v>362</v>
      </c>
      <c r="C29" s="291"/>
      <c r="D29" s="291"/>
      <c r="E29" s="291"/>
      <c r="F29" s="291"/>
    </row>
    <row r="30" spans="1:46" ht="27" customHeight="1" x14ac:dyDescent="0.25">
      <c r="A30" s="66" t="s">
        <v>405</v>
      </c>
      <c r="B30" s="289" t="s">
        <v>409</v>
      </c>
      <c r="C30" s="289"/>
      <c r="D30" s="289"/>
      <c r="E30" s="289"/>
      <c r="F30" s="289"/>
    </row>
    <row r="31" spans="1:46" s="51" customFormat="1" x14ac:dyDescent="0.25">
      <c r="A31" s="52"/>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row>
    <row r="32" spans="1:46" ht="85.5" customHeight="1" x14ac:dyDescent="0.25">
      <c r="A32" s="300" t="s">
        <v>472</v>
      </c>
      <c r="B32" s="300"/>
      <c r="C32" s="300"/>
      <c r="D32" s="300"/>
      <c r="E32" s="300"/>
      <c r="F32" s="300"/>
    </row>
    <row r="33" spans="1:7" ht="43.5" customHeight="1" x14ac:dyDescent="0.25">
      <c r="A33" s="301" t="s">
        <v>396</v>
      </c>
      <c r="B33" s="301"/>
      <c r="C33" s="301"/>
      <c r="D33" s="301"/>
      <c r="E33" s="301"/>
      <c r="F33" s="301"/>
    </row>
    <row r="34" spans="1:7" ht="41.45" customHeight="1" x14ac:dyDescent="0.25">
      <c r="A34" s="293" t="s">
        <v>397</v>
      </c>
      <c r="B34" s="293"/>
      <c r="C34" s="293"/>
      <c r="D34" s="293"/>
      <c r="E34" s="293"/>
      <c r="F34" s="293"/>
      <c r="G34" s="56"/>
    </row>
    <row r="35" spans="1:7" ht="15.6" customHeight="1" x14ac:dyDescent="0.25">
      <c r="A35" s="302" t="s">
        <v>398</v>
      </c>
      <c r="B35" s="302"/>
      <c r="C35" s="302"/>
      <c r="D35" s="302"/>
      <c r="E35" s="302"/>
      <c r="F35" s="302"/>
    </row>
    <row r="36" spans="1:7" ht="14.45" customHeight="1" x14ac:dyDescent="0.25">
      <c r="A36" s="292" t="s">
        <v>399</v>
      </c>
      <c r="B36" s="292"/>
      <c r="C36" s="292"/>
      <c r="D36" s="292"/>
      <c r="E36" s="292"/>
      <c r="F36" s="292"/>
      <c r="G36" s="57"/>
    </row>
    <row r="37" spans="1:7" ht="59.45" customHeight="1" x14ac:dyDescent="0.25">
      <c r="A37" s="293" t="s">
        <v>400</v>
      </c>
      <c r="B37" s="293"/>
      <c r="C37" s="293"/>
      <c r="D37" s="293"/>
      <c r="E37" s="293"/>
      <c r="F37" s="293"/>
      <c r="G37" s="58"/>
    </row>
    <row r="38" spans="1:7" ht="9" customHeight="1" x14ac:dyDescent="0.25">
      <c r="A38" s="51"/>
      <c r="B38" s="51"/>
      <c r="C38" s="51"/>
      <c r="D38" s="51"/>
      <c r="E38" s="51"/>
      <c r="F38" s="51"/>
    </row>
    <row r="39" spans="1:7" ht="15.6" customHeight="1" x14ac:dyDescent="0.25">
      <c r="A39" s="281" t="s">
        <v>383</v>
      </c>
      <c r="B39" s="281"/>
      <c r="C39" s="281"/>
      <c r="D39" s="281"/>
      <c r="E39" s="281"/>
      <c r="F39" s="281"/>
    </row>
    <row r="40" spans="1:7" ht="14.45" customHeight="1" x14ac:dyDescent="0.25">
      <c r="A40" s="51"/>
      <c r="B40" s="51"/>
      <c r="C40" s="51"/>
      <c r="D40" s="51"/>
      <c r="E40" s="51"/>
      <c r="F40" s="51"/>
    </row>
    <row r="41" spans="1:7" ht="14.45" customHeight="1" x14ac:dyDescent="0.25">
      <c r="A41" s="53" t="s">
        <v>333</v>
      </c>
      <c r="B41" s="284" t="s">
        <v>417</v>
      </c>
      <c r="C41" s="285"/>
      <c r="D41" s="285"/>
      <c r="E41" s="285"/>
      <c r="F41" s="285"/>
    </row>
    <row r="42" spans="1:7" ht="29.1" customHeight="1" x14ac:dyDescent="0.25">
      <c r="A42" s="55" t="s">
        <v>363</v>
      </c>
      <c r="B42" s="279" t="s">
        <v>418</v>
      </c>
      <c r="C42" s="280"/>
      <c r="D42" s="280"/>
      <c r="E42" s="280"/>
      <c r="F42" s="280"/>
    </row>
    <row r="43" spans="1:7" ht="42.6" customHeight="1" x14ac:dyDescent="0.25">
      <c r="A43" s="65" t="s">
        <v>406</v>
      </c>
      <c r="B43" s="286" t="s">
        <v>419</v>
      </c>
      <c r="C43" s="287"/>
      <c r="D43" s="287"/>
      <c r="E43" s="287"/>
      <c r="F43" s="287"/>
    </row>
    <row r="44" spans="1:7" ht="44.45" customHeight="1" x14ac:dyDescent="0.25">
      <c r="A44" s="65" t="s">
        <v>364</v>
      </c>
      <c r="B44" s="286" t="s">
        <v>420</v>
      </c>
      <c r="C44" s="287"/>
      <c r="D44" s="287"/>
      <c r="E44" s="287"/>
      <c r="F44" s="287"/>
    </row>
    <row r="45" spans="1:7" ht="76.5" customHeight="1" x14ac:dyDescent="0.25">
      <c r="A45" s="65" t="s">
        <v>466</v>
      </c>
      <c r="B45" s="277" t="s">
        <v>473</v>
      </c>
      <c r="C45" s="278"/>
      <c r="D45" s="278"/>
      <c r="E45" s="278"/>
      <c r="F45" s="278"/>
    </row>
    <row r="46" spans="1:7" ht="47.45" customHeight="1" x14ac:dyDescent="0.25">
      <c r="A46" s="53" t="s">
        <v>335</v>
      </c>
      <c r="B46" s="279" t="s">
        <v>474</v>
      </c>
      <c r="C46" s="280"/>
      <c r="D46" s="280"/>
      <c r="E46" s="280"/>
      <c r="F46" s="280"/>
    </row>
    <row r="47" spans="1:7" ht="83.25" customHeight="1" x14ac:dyDescent="0.25">
      <c r="A47" s="53" t="s">
        <v>365</v>
      </c>
      <c r="B47" s="279" t="s">
        <v>407</v>
      </c>
      <c r="C47" s="280"/>
      <c r="D47" s="280"/>
      <c r="E47" s="280"/>
      <c r="F47" s="280"/>
    </row>
    <row r="48" spans="1:7" ht="63" customHeight="1" x14ac:dyDescent="0.25">
      <c r="A48" s="53" t="s">
        <v>366</v>
      </c>
      <c r="B48" s="279" t="s">
        <v>386</v>
      </c>
      <c r="C48" s="280"/>
      <c r="D48" s="280"/>
      <c r="E48" s="280"/>
      <c r="F48" s="280"/>
    </row>
    <row r="49" spans="1:7" ht="63" customHeight="1" x14ac:dyDescent="0.25">
      <c r="A49" s="53" t="s">
        <v>367</v>
      </c>
      <c r="B49" s="279" t="s">
        <v>368</v>
      </c>
      <c r="C49" s="280"/>
      <c r="D49" s="280"/>
      <c r="E49" s="280"/>
      <c r="F49" s="280"/>
    </row>
    <row r="50" spans="1:7" ht="44.45" customHeight="1" x14ac:dyDescent="0.25">
      <c r="A50" s="53" t="s">
        <v>345</v>
      </c>
      <c r="B50" s="279" t="s">
        <v>390</v>
      </c>
      <c r="C50" s="280"/>
      <c r="D50" s="280"/>
      <c r="E50" s="280"/>
      <c r="F50" s="280"/>
    </row>
    <row r="51" spans="1:7" ht="132" customHeight="1" x14ac:dyDescent="0.25">
      <c r="A51" s="119" t="s">
        <v>467</v>
      </c>
      <c r="B51" s="303" t="s">
        <v>477</v>
      </c>
      <c r="C51" s="304"/>
      <c r="D51" s="304"/>
      <c r="E51" s="304"/>
      <c r="F51" s="304"/>
    </row>
    <row r="52" spans="1:7" ht="93.75" customHeight="1" x14ac:dyDescent="0.25">
      <c r="A52" s="119" t="s">
        <v>468</v>
      </c>
      <c r="B52" s="303" t="s">
        <v>476</v>
      </c>
      <c r="C52" s="304"/>
      <c r="D52" s="304"/>
      <c r="E52" s="304"/>
      <c r="F52" s="304"/>
    </row>
    <row r="53" spans="1:7" ht="70.5" customHeight="1" x14ac:dyDescent="0.25">
      <c r="A53" s="119" t="s">
        <v>349</v>
      </c>
      <c r="B53" s="303" t="s">
        <v>475</v>
      </c>
      <c r="C53" s="304"/>
      <c r="D53" s="304"/>
      <c r="E53" s="304"/>
      <c r="F53" s="304"/>
    </row>
    <row r="54" spans="1:7" ht="29.1" customHeight="1" x14ac:dyDescent="0.25">
      <c r="A54" s="53" t="s">
        <v>369</v>
      </c>
      <c r="B54" s="284" t="s">
        <v>394</v>
      </c>
      <c r="C54" s="285"/>
      <c r="D54" s="285"/>
      <c r="E54" s="285"/>
      <c r="F54" s="285"/>
    </row>
    <row r="55" spans="1:7" ht="47.1" customHeight="1" x14ac:dyDescent="0.25">
      <c r="A55" s="53" t="s">
        <v>370</v>
      </c>
      <c r="B55" s="279" t="s">
        <v>371</v>
      </c>
      <c r="C55" s="280"/>
      <c r="D55" s="280"/>
      <c r="E55" s="280"/>
      <c r="F55" s="280"/>
    </row>
    <row r="56" spans="1:7" ht="20.100000000000001" customHeight="1" x14ac:dyDescent="0.25">
      <c r="A56" s="53" t="s">
        <v>402</v>
      </c>
      <c r="B56" s="284" t="s">
        <v>416</v>
      </c>
      <c r="C56" s="285"/>
      <c r="D56" s="285"/>
      <c r="E56" s="285"/>
      <c r="F56" s="285"/>
    </row>
    <row r="57" spans="1:7" ht="25.5" customHeight="1" x14ac:dyDescent="0.25">
      <c r="A57" s="53" t="s">
        <v>403</v>
      </c>
      <c r="B57" s="284" t="s">
        <v>422</v>
      </c>
      <c r="C57" s="285"/>
      <c r="D57" s="285"/>
      <c r="E57" s="285"/>
      <c r="F57" s="285"/>
    </row>
    <row r="58" spans="1:7" ht="14.45" customHeight="1" x14ac:dyDescent="0.25">
      <c r="A58" s="53" t="s">
        <v>410</v>
      </c>
      <c r="B58" s="284" t="s">
        <v>411</v>
      </c>
      <c r="C58" s="285"/>
      <c r="D58" s="285"/>
      <c r="E58" s="285"/>
      <c r="F58" s="285"/>
    </row>
    <row r="59" spans="1:7" ht="33.6" customHeight="1" x14ac:dyDescent="0.25">
      <c r="A59" s="53" t="s">
        <v>414</v>
      </c>
      <c r="B59" s="279" t="s">
        <v>412</v>
      </c>
      <c r="C59" s="280"/>
      <c r="D59" s="280"/>
      <c r="E59" s="280"/>
      <c r="F59" s="280"/>
    </row>
    <row r="60" spans="1:7" ht="57.95" customHeight="1" x14ac:dyDescent="0.25">
      <c r="A60" s="53" t="s">
        <v>338</v>
      </c>
      <c r="B60" s="279" t="s">
        <v>408</v>
      </c>
      <c r="C60" s="280"/>
      <c r="D60" s="280"/>
      <c r="E60" s="280"/>
      <c r="F60" s="280"/>
    </row>
    <row r="61" spans="1:7" ht="9" customHeight="1" x14ac:dyDescent="0.25">
      <c r="A61" s="51"/>
      <c r="B61" s="51"/>
      <c r="C61" s="51"/>
      <c r="D61" s="51"/>
      <c r="E61" s="51"/>
      <c r="F61" s="51"/>
    </row>
    <row r="62" spans="1:7" ht="14.45" customHeight="1" x14ac:dyDescent="0.25">
      <c r="A62" s="305" t="s">
        <v>379</v>
      </c>
      <c r="B62" s="305"/>
      <c r="C62" s="305"/>
      <c r="D62" s="305"/>
      <c r="E62" s="305"/>
      <c r="F62" s="305"/>
      <c r="G62" s="59"/>
    </row>
    <row r="63" spans="1:7" ht="96" customHeight="1" x14ac:dyDescent="0.25">
      <c r="A63" s="300" t="s">
        <v>378</v>
      </c>
      <c r="B63" s="300"/>
      <c r="C63" s="300"/>
      <c r="D63" s="300"/>
      <c r="E63" s="300"/>
      <c r="F63" s="300"/>
      <c r="G63" s="60"/>
    </row>
    <row r="64" spans="1:7" ht="14.45" customHeight="1" x14ac:dyDescent="0.25">
      <c r="A64" s="51"/>
      <c r="B64" s="51"/>
      <c r="C64" s="51"/>
      <c r="D64" s="51"/>
      <c r="E64" s="51"/>
      <c r="F64" s="51"/>
    </row>
    <row r="65" spans="1:46" ht="15.6" customHeight="1" x14ac:dyDescent="0.25">
      <c r="A65" s="281" t="s">
        <v>16</v>
      </c>
      <c r="B65" s="281"/>
      <c r="C65" s="281"/>
      <c r="D65" s="281"/>
      <c r="E65" s="281"/>
      <c r="F65" s="281"/>
    </row>
    <row r="66" spans="1:46" ht="14.45" customHeight="1" x14ac:dyDescent="0.25">
      <c r="A66" s="51"/>
      <c r="B66" s="51"/>
      <c r="C66" s="51"/>
      <c r="D66" s="51"/>
      <c r="E66" s="51"/>
      <c r="F66" s="51"/>
    </row>
    <row r="67" spans="1:46" ht="14.45" customHeight="1" x14ac:dyDescent="0.25">
      <c r="A67" s="53" t="s">
        <v>321</v>
      </c>
      <c r="B67" s="51" t="s">
        <v>372</v>
      </c>
      <c r="C67" s="51"/>
      <c r="D67" s="51"/>
      <c r="E67" s="51"/>
      <c r="F67" s="51"/>
    </row>
    <row r="68" spans="1:46" ht="14.45" customHeight="1" x14ac:dyDescent="0.25">
      <c r="A68" s="53" t="s">
        <v>328</v>
      </c>
      <c r="B68" s="51" t="s">
        <v>373</v>
      </c>
      <c r="C68" s="51"/>
      <c r="D68" s="51"/>
      <c r="E68" s="51"/>
      <c r="F68" s="51"/>
    </row>
    <row r="69" spans="1:46" ht="14.45" customHeight="1" x14ac:dyDescent="0.25">
      <c r="A69" s="53" t="s">
        <v>342</v>
      </c>
      <c r="B69" s="51" t="s">
        <v>374</v>
      </c>
      <c r="C69" s="51"/>
      <c r="D69" s="51"/>
      <c r="E69" s="51"/>
      <c r="F69" s="51"/>
    </row>
    <row r="70" spans="1:46" ht="29.1" customHeight="1" x14ac:dyDescent="0.25">
      <c r="A70" s="53" t="s">
        <v>17</v>
      </c>
      <c r="B70" s="294" t="s">
        <v>375</v>
      </c>
      <c r="C70" s="295"/>
      <c r="D70" s="295"/>
      <c r="E70" s="295"/>
      <c r="F70" s="295"/>
    </row>
    <row r="71" spans="1:46" ht="14.45" customHeight="1" x14ac:dyDescent="0.25">
      <c r="A71" s="53" t="s">
        <v>9</v>
      </c>
      <c r="B71" s="290" t="s">
        <v>376</v>
      </c>
      <c r="C71" s="291"/>
      <c r="D71" s="291"/>
      <c r="E71" s="291"/>
      <c r="F71" s="291"/>
    </row>
    <row r="72" spans="1:46" ht="14.45" customHeight="1" x14ac:dyDescent="0.25">
      <c r="A72" s="53" t="s">
        <v>11</v>
      </c>
      <c r="B72" s="290" t="s">
        <v>377</v>
      </c>
      <c r="C72" s="291"/>
      <c r="D72" s="291"/>
      <c r="E72" s="291"/>
      <c r="F72" s="291"/>
    </row>
    <row r="73" spans="1:46" ht="45" customHeight="1" x14ac:dyDescent="0.25">
      <c r="A73" s="53" t="s">
        <v>343</v>
      </c>
      <c r="B73" s="279" t="s">
        <v>395</v>
      </c>
      <c r="C73" s="280"/>
      <c r="D73" s="280"/>
      <c r="E73" s="280"/>
      <c r="F73" s="280"/>
    </row>
    <row r="74" spans="1:46" s="51" customFormat="1" ht="14.45" customHeight="1" x14ac:dyDescent="0.25">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row>
    <row r="75" spans="1:46" s="51" customFormat="1" ht="14.45" customHeight="1" x14ac:dyDescent="0.2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row>
    <row r="76" spans="1:46" s="51" customFormat="1" ht="14.45" customHeight="1" x14ac:dyDescent="0.25">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row>
    <row r="77" spans="1:46" s="51" customFormat="1" ht="14.45" customHeight="1" x14ac:dyDescent="0.25">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row>
    <row r="78" spans="1:46" s="51" customFormat="1" ht="14.45" customHeight="1" x14ac:dyDescent="0.25">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row>
    <row r="79" spans="1:46" s="51" customFormat="1" ht="14.45" customHeight="1" x14ac:dyDescent="0.25">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row>
    <row r="80" spans="1:46" s="51" customFormat="1" ht="14.45" customHeight="1" x14ac:dyDescent="0.25">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row>
    <row r="81" spans="7:46" s="51" customFormat="1" ht="14.45" customHeight="1" x14ac:dyDescent="0.25">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row>
    <row r="82" spans="7:46" ht="14.45" customHeight="1" x14ac:dyDescent="0.25"/>
    <row r="83" spans="7:46" ht="14.45" customHeight="1" x14ac:dyDescent="0.25"/>
  </sheetData>
  <sheetProtection algorithmName="SHA-512" hashValue="tDN4T8oBguYkhVm3eqowGRi2VEEmMh4FCRn9aj9XPgTGIbt+oCIBIzGN9nF58Y8m/gUpJ3+N5MsOGdYtais62Q==" saltValue="fFUdfAPRTAYLpiWl+XUhVw==" spinCount="100000" sheet="1" objects="1" scenarios="1"/>
  <mergeCells count="61">
    <mergeCell ref="B56:F56"/>
    <mergeCell ref="B57:F57"/>
    <mergeCell ref="B60:F60"/>
    <mergeCell ref="A63:F63"/>
    <mergeCell ref="B73:F73"/>
    <mergeCell ref="B70:F70"/>
    <mergeCell ref="B71:F71"/>
    <mergeCell ref="B72:F72"/>
    <mergeCell ref="A62:F62"/>
    <mergeCell ref="A65:F65"/>
    <mergeCell ref="B58:F58"/>
    <mergeCell ref="B59:F59"/>
    <mergeCell ref="B49:F49"/>
    <mergeCell ref="B50:F50"/>
    <mergeCell ref="B53:F53"/>
    <mergeCell ref="B54:F54"/>
    <mergeCell ref="B55:F55"/>
    <mergeCell ref="B51:F51"/>
    <mergeCell ref="B52:F52"/>
    <mergeCell ref="A36:F36"/>
    <mergeCell ref="A37:F37"/>
    <mergeCell ref="B24:F24"/>
    <mergeCell ref="B25:F25"/>
    <mergeCell ref="B26:F26"/>
    <mergeCell ref="B27:F27"/>
    <mergeCell ref="B28:F28"/>
    <mergeCell ref="B29:F29"/>
    <mergeCell ref="A32:F32"/>
    <mergeCell ref="A33:F33"/>
    <mergeCell ref="A34:F34"/>
    <mergeCell ref="A35:F35"/>
    <mergeCell ref="B30:F30"/>
    <mergeCell ref="B6:F6"/>
    <mergeCell ref="B8:F8"/>
    <mergeCell ref="B7:F7"/>
    <mergeCell ref="B9:F9"/>
    <mergeCell ref="B10:F10"/>
    <mergeCell ref="B21:F21"/>
    <mergeCell ref="B22:F22"/>
    <mergeCell ref="B23:F23"/>
    <mergeCell ref="B11:F11"/>
    <mergeCell ref="B12:F12"/>
    <mergeCell ref="B13:F13"/>
    <mergeCell ref="B17:F17"/>
    <mergeCell ref="B18:F18"/>
    <mergeCell ref="B45:F45"/>
    <mergeCell ref="B46:F46"/>
    <mergeCell ref="B47:F47"/>
    <mergeCell ref="B48:F48"/>
    <mergeCell ref="A1:F1"/>
    <mergeCell ref="A2:F2"/>
    <mergeCell ref="A3:F3"/>
    <mergeCell ref="A4:F4"/>
    <mergeCell ref="A15:F15"/>
    <mergeCell ref="A39:F39"/>
    <mergeCell ref="B42:F42"/>
    <mergeCell ref="B41:F41"/>
    <mergeCell ref="B43:F43"/>
    <mergeCell ref="B44:F44"/>
    <mergeCell ref="B19:F19"/>
    <mergeCell ref="B20:F20"/>
  </mergeCells>
  <pageMargins left="0.25" right="0.25"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A7C59-9044-4322-8A95-59EA7D323157}">
  <sheetPr>
    <tabColor theme="4"/>
  </sheetPr>
  <dimension ref="A1:O302"/>
  <sheetViews>
    <sheetView tabSelected="1" zoomScaleNormal="100" workbookViewId="0"/>
  </sheetViews>
  <sheetFormatPr baseColWidth="10" defaultColWidth="11.5703125" defaultRowHeight="15" x14ac:dyDescent="0.25"/>
  <cols>
    <col min="1" max="1" width="5.28515625" style="83" customWidth="1"/>
    <col min="2" max="2" width="47.5703125" style="83" customWidth="1"/>
    <col min="3" max="3" width="41.42578125" style="83" customWidth="1"/>
    <col min="4" max="4" width="27.42578125" style="83" bestFit="1" customWidth="1"/>
    <col min="5" max="5" width="20" style="83" customWidth="1"/>
    <col min="6" max="6" width="7.85546875" style="83" hidden="1" customWidth="1"/>
    <col min="7" max="7" width="15.7109375" style="83" hidden="1" customWidth="1"/>
    <col min="8" max="8" width="36.7109375" style="83" hidden="1" customWidth="1"/>
    <col min="9" max="9" width="20.7109375" style="83" hidden="1" customWidth="1"/>
    <col min="10" max="10" width="25.7109375" style="83" hidden="1" customWidth="1"/>
    <col min="11" max="11" width="5" style="83" hidden="1" customWidth="1"/>
    <col min="12" max="12" width="11.5703125" style="83" hidden="1" customWidth="1"/>
    <col min="13" max="13" width="36.7109375" style="83" hidden="1" customWidth="1"/>
    <col min="14" max="14" width="20.7109375" style="83" hidden="1" customWidth="1"/>
    <col min="15" max="15" width="25.7109375" style="83" hidden="1" customWidth="1"/>
    <col min="16" max="16384" width="11.5703125" style="83"/>
  </cols>
  <sheetData>
    <row r="1" spans="2:15" ht="15.75" thickBot="1" x14ac:dyDescent="0.3">
      <c r="G1" s="85"/>
      <c r="H1" s="85"/>
      <c r="I1" s="85"/>
    </row>
    <row r="2" spans="2:15" x14ac:dyDescent="0.25">
      <c r="B2" s="81" t="s">
        <v>423</v>
      </c>
      <c r="C2" s="82" t="s">
        <v>424</v>
      </c>
      <c r="D2" s="82" t="s">
        <v>425</v>
      </c>
      <c r="E2" s="129">
        <f>SUM(E3:E13)</f>
        <v>0</v>
      </c>
      <c r="G2" s="91"/>
      <c r="H2" s="92" t="s">
        <v>436</v>
      </c>
      <c r="I2" s="92" t="s">
        <v>445</v>
      </c>
      <c r="J2" s="92" t="s">
        <v>435</v>
      </c>
      <c r="L2" s="91"/>
      <c r="M2" s="92" t="s">
        <v>436</v>
      </c>
      <c r="N2" s="92" t="s">
        <v>445</v>
      </c>
      <c r="O2" s="92" t="s">
        <v>435</v>
      </c>
    </row>
    <row r="3" spans="2:15" ht="15" customHeight="1" x14ac:dyDescent="0.25">
      <c r="B3" s="114" t="s">
        <v>461</v>
      </c>
      <c r="C3" s="106" t="s">
        <v>347</v>
      </c>
      <c r="D3" s="106" t="s">
        <v>426</v>
      </c>
      <c r="E3" s="130">
        <f>SUMIF(Tabla1[CONCEPTO],C3,Tabla1[IMPORTE IMPUTADO SUBVENCIONABLE
(D + E - F)])</f>
        <v>0</v>
      </c>
      <c r="G3" s="306" t="s">
        <v>434</v>
      </c>
      <c r="H3" s="93"/>
      <c r="I3" s="93"/>
      <c r="J3" s="127"/>
      <c r="L3" s="306" t="s">
        <v>443</v>
      </c>
      <c r="M3" s="93" t="s">
        <v>324</v>
      </c>
      <c r="N3" s="93"/>
      <c r="O3" s="127"/>
    </row>
    <row r="4" spans="2:15" ht="15" customHeight="1" x14ac:dyDescent="0.25">
      <c r="B4" s="114" t="s">
        <v>460</v>
      </c>
      <c r="C4" s="106" t="s">
        <v>439</v>
      </c>
      <c r="D4" s="106" t="s">
        <v>427</v>
      </c>
      <c r="E4" s="130">
        <f>SUMIF(Tabla2[PARTIDA DE GASTO],C4,Tabla2[IMPORTE IMPUTADO SUBVENCIONABLE (SIN IVA)])</f>
        <v>0</v>
      </c>
      <c r="G4" s="307"/>
      <c r="H4" s="93"/>
      <c r="I4" s="93"/>
      <c r="J4" s="127"/>
      <c r="L4" s="307"/>
      <c r="M4" s="93"/>
      <c r="N4" s="93"/>
      <c r="O4" s="127"/>
    </row>
    <row r="5" spans="2:15" ht="15" customHeight="1" x14ac:dyDescent="0.25">
      <c r="B5" s="114" t="s">
        <v>341</v>
      </c>
      <c r="C5" s="106" t="s">
        <v>341</v>
      </c>
      <c r="D5" s="106" t="s">
        <v>427</v>
      </c>
      <c r="E5" s="130">
        <f>SUMIF(Tabla2[PARTIDA DE GASTO],C5,Tabla2[IMPORTE IMPUTADO SUBVENCIONABLE (SIN IVA)])</f>
        <v>0</v>
      </c>
      <c r="G5" s="307"/>
      <c r="H5" s="93"/>
      <c r="I5" s="93"/>
      <c r="J5" s="127"/>
      <c r="L5" s="307"/>
      <c r="M5" s="93"/>
      <c r="N5" s="93"/>
      <c r="O5" s="127"/>
    </row>
    <row r="6" spans="2:15" ht="15" customHeight="1" x14ac:dyDescent="0.25">
      <c r="B6" s="114" t="s">
        <v>462</v>
      </c>
      <c r="C6" s="106" t="s">
        <v>456</v>
      </c>
      <c r="D6" s="106" t="s">
        <v>426</v>
      </c>
      <c r="E6" s="130">
        <f>SUMIF(Tabla1[CONCEPTO],C6,Tabla1[IMPORTE IMPUTADO SUBVENCIONABLE
(D + E - F)])</f>
        <v>0</v>
      </c>
      <c r="G6" s="307"/>
      <c r="H6" s="93"/>
      <c r="I6" s="93"/>
      <c r="J6" s="127"/>
      <c r="L6" s="307"/>
      <c r="M6" s="93"/>
      <c r="N6" s="93"/>
      <c r="O6" s="127"/>
    </row>
    <row r="7" spans="2:15" ht="15" customHeight="1" x14ac:dyDescent="0.25">
      <c r="B7" s="114" t="s">
        <v>463</v>
      </c>
      <c r="C7" s="106" t="s">
        <v>457</v>
      </c>
      <c r="D7" s="106" t="s">
        <v>427</v>
      </c>
      <c r="E7" s="130">
        <f>SUMIF(Tabla2[PARTIDA DE GASTO],C7,Tabla2[IMPORTE IMPUTADO SUBVENCIONABLE (SIN IVA)])</f>
        <v>0</v>
      </c>
      <c r="G7" s="307"/>
      <c r="H7" s="93"/>
      <c r="I7" s="93"/>
      <c r="J7" s="127"/>
      <c r="L7" s="307"/>
      <c r="M7" s="93"/>
      <c r="N7" s="93"/>
      <c r="O7" s="127"/>
    </row>
    <row r="8" spans="2:15" ht="15" customHeight="1" x14ac:dyDescent="0.25">
      <c r="B8" s="114" t="s">
        <v>464</v>
      </c>
      <c r="C8" s="107" t="s">
        <v>458</v>
      </c>
      <c r="D8" s="106" t="s">
        <v>427</v>
      </c>
      <c r="E8" s="130">
        <f>SUMIF(Tabla2[PARTIDA DE GASTO],C8,Tabla2[IMPORTE IMPUTADO SUBVENCIONABLE (SIN IVA)])</f>
        <v>0</v>
      </c>
      <c r="G8" s="307"/>
      <c r="H8" s="93"/>
      <c r="I8" s="93"/>
      <c r="J8" s="127"/>
      <c r="L8" s="307"/>
      <c r="M8" s="93"/>
      <c r="N8" s="93"/>
      <c r="O8" s="127"/>
    </row>
    <row r="9" spans="2:15" ht="15" customHeight="1" x14ac:dyDescent="0.25">
      <c r="B9" s="114" t="s">
        <v>322</v>
      </c>
      <c r="C9" s="106" t="s">
        <v>322</v>
      </c>
      <c r="D9" s="106" t="s">
        <v>427</v>
      </c>
      <c r="E9" s="130">
        <f>SUMIF(Tabla2[PARTIDA DE GASTO],C9,Tabla2[IMPORTE IMPUTADO SUBVENCIONABLE (SIN IVA)])</f>
        <v>0</v>
      </c>
      <c r="G9" s="307"/>
      <c r="H9" s="93"/>
      <c r="I9" s="93"/>
      <c r="J9" s="127"/>
      <c r="L9" s="307"/>
      <c r="M9" s="93"/>
      <c r="N9" s="93"/>
      <c r="O9" s="127"/>
    </row>
    <row r="10" spans="2:15" ht="15" customHeight="1" x14ac:dyDescent="0.25">
      <c r="B10" s="114" t="s">
        <v>323</v>
      </c>
      <c r="C10" s="106" t="s">
        <v>323</v>
      </c>
      <c r="D10" s="106" t="s">
        <v>427</v>
      </c>
      <c r="E10" s="130">
        <f>SUMIF(Tabla2[PARTIDA DE GASTO],C10,Tabla2[IMPORTE IMPUTADO SUBVENCIONABLE (SIN IVA)])</f>
        <v>0</v>
      </c>
      <c r="G10" s="307"/>
      <c r="H10" s="93"/>
      <c r="I10" s="93"/>
      <c r="J10" s="127"/>
      <c r="L10" s="307"/>
      <c r="M10" s="93"/>
      <c r="N10" s="93"/>
      <c r="O10" s="127"/>
    </row>
    <row r="11" spans="2:15" ht="15" customHeight="1" x14ac:dyDescent="0.25">
      <c r="B11" s="114" t="s">
        <v>314</v>
      </c>
      <c r="C11" s="106" t="s">
        <v>314</v>
      </c>
      <c r="D11" s="106" t="s">
        <v>427</v>
      </c>
      <c r="E11" s="130">
        <f>SUMIF(Tabla2[PARTIDA DE GASTO],C11,Tabla2[IMPORTE IMPUTADO SUBVENCIONABLE (SIN IVA)])</f>
        <v>0</v>
      </c>
      <c r="G11" s="307"/>
      <c r="H11" s="93"/>
      <c r="I11" s="93"/>
      <c r="J11" s="127"/>
      <c r="L11" s="307"/>
      <c r="M11" s="93"/>
      <c r="N11" s="93"/>
      <c r="O11" s="127"/>
    </row>
    <row r="12" spans="2:15" ht="15" customHeight="1" x14ac:dyDescent="0.25">
      <c r="B12" s="114" t="s">
        <v>317</v>
      </c>
      <c r="C12" s="106" t="s">
        <v>317</v>
      </c>
      <c r="D12" s="106" t="s">
        <v>427</v>
      </c>
      <c r="E12" s="130">
        <f>SUMIF(Tabla2[PARTIDA DE GASTO],C12,Tabla2[IMPORTE IMPUTADO SUBVENCIONABLE (SIN IVA)])</f>
        <v>0</v>
      </c>
      <c r="G12" s="307"/>
      <c r="H12" s="93"/>
      <c r="I12" s="93"/>
      <c r="J12" s="127"/>
      <c r="L12" s="307"/>
      <c r="M12" s="93"/>
      <c r="N12" s="93"/>
      <c r="O12" s="127"/>
    </row>
    <row r="13" spans="2:15" ht="15" customHeight="1" thickBot="1" x14ac:dyDescent="0.3">
      <c r="B13" s="115" t="s">
        <v>453</v>
      </c>
      <c r="C13" s="108" t="s">
        <v>453</v>
      </c>
      <c r="D13" s="108" t="s">
        <v>427</v>
      </c>
      <c r="E13" s="131">
        <f>SUMIF(Tabla2[PARTIDA DE GASTO],C13,Tabla2[IMPORTE IMPUTADO SUBVENCIONABLE (SIN IVA)])</f>
        <v>0</v>
      </c>
      <c r="G13" s="307"/>
      <c r="H13" s="93"/>
      <c r="I13" s="93"/>
      <c r="J13" s="127"/>
      <c r="L13" s="307"/>
      <c r="M13" s="93"/>
      <c r="N13" s="93"/>
      <c r="O13" s="127"/>
    </row>
    <row r="14" spans="2:15" ht="15" customHeight="1" x14ac:dyDescent="0.25">
      <c r="B14" s="81" t="s">
        <v>428</v>
      </c>
      <c r="C14" s="87" t="s">
        <v>424</v>
      </c>
      <c r="D14" s="87" t="s">
        <v>425</v>
      </c>
      <c r="E14" s="129">
        <f>SUM(E15:E20)</f>
        <v>0</v>
      </c>
      <c r="G14" s="307"/>
      <c r="H14" s="93"/>
      <c r="I14" s="94"/>
      <c r="J14" s="127"/>
      <c r="L14" s="307"/>
      <c r="M14" s="93"/>
      <c r="N14" s="94"/>
      <c r="O14" s="127"/>
    </row>
    <row r="15" spans="2:15" ht="15" customHeight="1" x14ac:dyDescent="0.25">
      <c r="B15" s="116" t="s">
        <v>348</v>
      </c>
      <c r="C15" s="109" t="s">
        <v>348</v>
      </c>
      <c r="D15" s="109" t="s">
        <v>426</v>
      </c>
      <c r="E15" s="130">
        <f>SUMIF(Tabla1[CONCEPTO],C15,Tabla1[IMPORTE IMPUTADO SUBVENCIONABLE
(D + E - F)])</f>
        <v>0</v>
      </c>
      <c r="G15" s="307"/>
      <c r="H15" s="93"/>
      <c r="I15" s="94"/>
      <c r="J15" s="127"/>
      <c r="L15" s="307"/>
      <c r="M15" s="93"/>
      <c r="N15" s="94"/>
      <c r="O15" s="127"/>
    </row>
    <row r="16" spans="2:15" ht="15" customHeight="1" x14ac:dyDescent="0.25">
      <c r="B16" s="116" t="s">
        <v>315</v>
      </c>
      <c r="C16" s="109" t="s">
        <v>315</v>
      </c>
      <c r="D16" s="109" t="s">
        <v>427</v>
      </c>
      <c r="E16" s="130">
        <f>SUMIF(Tabla2[PARTIDA DE GASTO],C16,Tabla2[IMPORTE IMPUTADO SUBVENCIONABLE (SIN IVA)])</f>
        <v>0</v>
      </c>
      <c r="G16" s="307"/>
      <c r="H16" s="93"/>
      <c r="I16" s="94"/>
      <c r="J16" s="127"/>
      <c r="L16" s="307"/>
      <c r="M16" s="93"/>
      <c r="N16" s="94"/>
      <c r="O16" s="127"/>
    </row>
    <row r="17" spans="1:15" s="88" customFormat="1" ht="15" customHeight="1" x14ac:dyDescent="0.25">
      <c r="A17" s="83"/>
      <c r="B17" s="117" t="s">
        <v>316</v>
      </c>
      <c r="C17" s="110" t="s">
        <v>316</v>
      </c>
      <c r="D17" s="110" t="s">
        <v>427</v>
      </c>
      <c r="E17" s="130">
        <f>SUMIF(Tabla2[PARTIDA DE GASTO],C17,Tabla2[IMPORTE IMPUTADO SUBVENCIONABLE (SIN IVA)])</f>
        <v>0</v>
      </c>
      <c r="F17" s="83"/>
      <c r="G17" s="307"/>
      <c r="H17" s="113"/>
      <c r="I17" s="95"/>
      <c r="J17" s="128"/>
      <c r="L17" s="307"/>
      <c r="M17" s="113"/>
      <c r="N17" s="95"/>
      <c r="O17" s="128"/>
    </row>
    <row r="18" spans="1:15" ht="15" customHeight="1" x14ac:dyDescent="0.25">
      <c r="B18" s="117" t="s">
        <v>340</v>
      </c>
      <c r="C18" s="110" t="s">
        <v>340</v>
      </c>
      <c r="D18" s="110" t="s">
        <v>427</v>
      </c>
      <c r="E18" s="130">
        <f>SUMIF(Tabla2[PARTIDA DE GASTO],C18,Tabla2[IMPORTE IMPUTADO SUBVENCIONABLE (SIN IVA)])</f>
        <v>0</v>
      </c>
      <c r="G18" s="307"/>
      <c r="H18" s="93"/>
      <c r="I18" s="94"/>
      <c r="J18" s="127"/>
      <c r="L18" s="307"/>
      <c r="M18" s="93"/>
      <c r="N18" s="94"/>
      <c r="O18" s="127"/>
    </row>
    <row r="19" spans="1:15" ht="15" customHeight="1" x14ac:dyDescent="0.25">
      <c r="B19" s="115" t="s">
        <v>455</v>
      </c>
      <c r="C19" s="111" t="s">
        <v>454</v>
      </c>
      <c r="D19" s="111" t="s">
        <v>427</v>
      </c>
      <c r="E19" s="131">
        <f>SUMIF(Tabla2[PARTIDA DE GASTO],C19,Tabla2[IMPORTE IMPUTADO SUBVENCIONABLE (SIN IVA)])</f>
        <v>0</v>
      </c>
      <c r="G19" s="307"/>
      <c r="H19" s="93"/>
      <c r="I19" s="94"/>
      <c r="J19" s="127"/>
      <c r="L19" s="307"/>
      <c r="M19" s="93"/>
      <c r="N19" s="94"/>
      <c r="O19" s="127"/>
    </row>
    <row r="20" spans="1:15" ht="15" customHeight="1" thickBot="1" x14ac:dyDescent="0.3">
      <c r="B20" s="117" t="s">
        <v>459</v>
      </c>
      <c r="C20" s="110" t="s">
        <v>459</v>
      </c>
      <c r="D20" s="110" t="s">
        <v>427</v>
      </c>
      <c r="E20" s="130">
        <f>SUMIF(Tabla2[PARTIDA DE GASTO],C20,Tabla2[IMPORTE IMPUTADO SUBVENCIONABLE (SIN IVA)])</f>
        <v>0</v>
      </c>
      <c r="G20" s="308"/>
      <c r="H20" s="93"/>
      <c r="I20" s="94"/>
      <c r="J20" s="127"/>
      <c r="L20" s="308"/>
      <c r="M20" s="93"/>
      <c r="N20" s="94"/>
      <c r="O20" s="127"/>
    </row>
    <row r="21" spans="1:15" ht="15" customHeight="1" x14ac:dyDescent="0.25">
      <c r="B21" s="81" t="s">
        <v>429</v>
      </c>
      <c r="C21" s="82" t="s">
        <v>424</v>
      </c>
      <c r="D21" s="82" t="s">
        <v>425</v>
      </c>
      <c r="E21" s="129">
        <f>SUM(E22:E23)</f>
        <v>0</v>
      </c>
      <c r="G21" s="308"/>
      <c r="H21" s="93"/>
      <c r="I21" s="94"/>
      <c r="J21" s="127"/>
      <c r="L21" s="308"/>
      <c r="M21" s="93"/>
      <c r="N21" s="94"/>
      <c r="O21" s="127"/>
    </row>
    <row r="22" spans="1:15" ht="15" customHeight="1" x14ac:dyDescent="0.25">
      <c r="B22" s="116" t="s">
        <v>429</v>
      </c>
      <c r="C22" s="325" t="s">
        <v>438</v>
      </c>
      <c r="D22" s="326"/>
      <c r="E22" s="218" cm="1">
        <f t="array" ref="E22">SUM(ROUND(((Tabla2[IMPORTE TOTAL (CON IVA)]-Tabla2[IMPORTE TOTAL (SIN IVA)])*Tabla2[% IMPUTACIÓN]),2))</f>
        <v>0</v>
      </c>
      <c r="G22" s="307"/>
      <c r="H22" s="94"/>
      <c r="I22" s="94"/>
      <c r="J22" s="127"/>
      <c r="L22" s="307"/>
      <c r="M22" s="93"/>
      <c r="N22" s="94"/>
      <c r="O22" s="127"/>
    </row>
    <row r="23" spans="1:15" ht="15" customHeight="1" thickBot="1" x14ac:dyDescent="0.3">
      <c r="B23" s="112"/>
      <c r="C23" s="118" t="s">
        <v>324</v>
      </c>
      <c r="D23" s="118" t="s">
        <v>427</v>
      </c>
      <c r="E23" s="132">
        <f>SUMIF(Tabla2[PARTIDA DE GASTO],C23,Tabla2[IMPORTE IMPUTADO SUBVENCIONABLE (SIN IVA)])</f>
        <v>0</v>
      </c>
      <c r="G23" s="308"/>
      <c r="H23" s="94"/>
      <c r="I23" s="94"/>
      <c r="J23" s="127"/>
      <c r="L23" s="308"/>
      <c r="M23" s="94"/>
      <c r="N23" s="94"/>
      <c r="O23" s="127"/>
    </row>
    <row r="24" spans="1:15" ht="15" customHeight="1" thickBot="1" x14ac:dyDescent="0.3">
      <c r="F24"/>
      <c r="G24" s="308"/>
      <c r="H24" s="94"/>
      <c r="I24" s="94"/>
      <c r="J24" s="127"/>
      <c r="L24" s="308"/>
      <c r="M24" s="94"/>
      <c r="N24" s="94"/>
      <c r="O24" s="127"/>
    </row>
    <row r="25" spans="1:15" ht="15" customHeight="1" x14ac:dyDescent="0.25">
      <c r="B25" s="319" t="s">
        <v>430</v>
      </c>
      <c r="C25" s="320"/>
      <c r="D25" s="320"/>
      <c r="E25" s="120">
        <f>+E2+E14</f>
        <v>0</v>
      </c>
      <c r="F25" s="89" t="s">
        <v>446</v>
      </c>
      <c r="G25" s="308"/>
      <c r="H25" s="94"/>
      <c r="I25" s="94"/>
      <c r="J25" s="127"/>
      <c r="L25" s="308"/>
      <c r="M25" s="94"/>
      <c r="N25" s="94"/>
      <c r="O25" s="127"/>
    </row>
    <row r="26" spans="1:15" ht="15" customHeight="1" thickBot="1" x14ac:dyDescent="0.3">
      <c r="B26" s="323" t="s">
        <v>440</v>
      </c>
      <c r="C26" s="324"/>
      <c r="D26" s="324"/>
      <c r="E26" s="121">
        <f>+E21</f>
        <v>0</v>
      </c>
      <c r="F26" s="90" t="s">
        <v>447</v>
      </c>
      <c r="G26" s="307"/>
      <c r="H26" s="94"/>
      <c r="I26" s="94"/>
      <c r="J26" s="127"/>
      <c r="L26" s="307"/>
      <c r="M26" s="94"/>
      <c r="N26" s="94"/>
      <c r="O26" s="127"/>
    </row>
    <row r="27" spans="1:15" ht="15" hidden="1" customHeight="1" thickBot="1" x14ac:dyDescent="0.3">
      <c r="B27" s="84"/>
      <c r="C27" s="84"/>
      <c r="D27" s="85"/>
      <c r="E27" s="86"/>
      <c r="F27" s="97"/>
      <c r="G27" s="307"/>
      <c r="H27" s="94"/>
      <c r="I27" s="94"/>
      <c r="J27" s="127"/>
      <c r="L27" s="307"/>
      <c r="M27" s="94"/>
      <c r="N27" s="94"/>
      <c r="O27" s="127"/>
    </row>
    <row r="28" spans="1:15" ht="15" hidden="1" customHeight="1" x14ac:dyDescent="0.25">
      <c r="A28" s="85"/>
      <c r="B28" s="315" t="s">
        <v>431</v>
      </c>
      <c r="C28" s="316"/>
      <c r="D28" s="316"/>
      <c r="E28" s="122">
        <f>+E25-E29</f>
        <v>0</v>
      </c>
      <c r="F28" s="98" t="s">
        <v>448</v>
      </c>
      <c r="G28" s="307"/>
      <c r="H28" s="94"/>
      <c r="I28" s="94"/>
      <c r="J28" s="127"/>
      <c r="L28" s="307"/>
      <c r="M28" s="94"/>
      <c r="N28" s="94"/>
      <c r="O28" s="127"/>
    </row>
    <row r="29" spans="1:15" ht="15" hidden="1" customHeight="1" x14ac:dyDescent="0.25">
      <c r="A29" s="85"/>
      <c r="B29" s="317" t="s">
        <v>442</v>
      </c>
      <c r="C29" s="318"/>
      <c r="D29" s="318"/>
      <c r="E29" s="123">
        <f>+E32</f>
        <v>0</v>
      </c>
      <c r="F29" s="99" t="s">
        <v>449</v>
      </c>
      <c r="G29" s="307"/>
      <c r="H29" s="94"/>
      <c r="I29" s="94"/>
      <c r="J29" s="127"/>
      <c r="L29" s="307"/>
      <c r="M29" s="94"/>
      <c r="N29" s="94"/>
      <c r="O29" s="127"/>
    </row>
    <row r="30" spans="1:15" ht="15" hidden="1" customHeight="1" thickBot="1" x14ac:dyDescent="0.3">
      <c r="A30" s="85"/>
      <c r="B30" s="321" t="s">
        <v>441</v>
      </c>
      <c r="C30" s="322"/>
      <c r="D30" s="322"/>
      <c r="E30" s="124">
        <f>+E21+E32-E33</f>
        <v>0</v>
      </c>
      <c r="F30" s="100" t="s">
        <v>450</v>
      </c>
      <c r="G30" s="307"/>
      <c r="H30" s="94"/>
      <c r="I30" s="94"/>
      <c r="J30" s="127"/>
      <c r="L30" s="307"/>
      <c r="M30" s="94"/>
      <c r="N30" s="94"/>
      <c r="O30" s="127"/>
    </row>
    <row r="31" spans="1:15" ht="15" hidden="1" customHeight="1" thickBot="1" x14ac:dyDescent="0.3">
      <c r="A31" s="85"/>
      <c r="B31" s="84"/>
      <c r="C31" s="84"/>
      <c r="D31" s="85"/>
      <c r="E31" s="86"/>
      <c r="F31" s="97"/>
      <c r="G31" s="308"/>
      <c r="H31" s="94"/>
      <c r="I31" s="94"/>
      <c r="J31" s="127"/>
      <c r="L31" s="308"/>
      <c r="M31" s="94"/>
      <c r="N31" s="94"/>
      <c r="O31" s="127"/>
    </row>
    <row r="32" spans="1:15" ht="15" hidden="1" customHeight="1" x14ac:dyDescent="0.25">
      <c r="A32" s="85"/>
      <c r="B32" s="313" t="s">
        <v>437</v>
      </c>
      <c r="C32" s="314"/>
      <c r="D32" s="314"/>
      <c r="E32" s="125">
        <f>SUM(J3:J302)</f>
        <v>0</v>
      </c>
      <c r="F32" s="97"/>
      <c r="G32" s="308"/>
      <c r="H32" s="94"/>
      <c r="I32" s="94"/>
      <c r="J32" s="127"/>
      <c r="L32" s="308"/>
      <c r="M32" s="94"/>
      <c r="N32" s="94"/>
      <c r="O32" s="127"/>
    </row>
    <row r="33" spans="1:15" ht="15" hidden="1" customHeight="1" thickBot="1" x14ac:dyDescent="0.3">
      <c r="A33" s="85"/>
      <c r="B33" s="310" t="s">
        <v>444</v>
      </c>
      <c r="C33" s="311"/>
      <c r="D33" s="312"/>
      <c r="E33" s="126">
        <f>SUM(O3:O302)</f>
        <v>0</v>
      </c>
      <c r="F33" s="97"/>
      <c r="G33" s="307"/>
      <c r="H33" s="94"/>
      <c r="I33" s="94"/>
      <c r="J33" s="127"/>
      <c r="L33" s="307"/>
      <c r="M33" s="94"/>
      <c r="N33" s="94"/>
      <c r="O33" s="127"/>
    </row>
    <row r="34" spans="1:15" ht="15" hidden="1" customHeight="1" thickBot="1" x14ac:dyDescent="0.3">
      <c r="A34" s="85"/>
      <c r="F34" s="97"/>
      <c r="G34" s="307"/>
      <c r="H34" s="94"/>
      <c r="I34" s="94"/>
      <c r="J34" s="127"/>
      <c r="L34" s="307"/>
      <c r="M34" s="94"/>
      <c r="N34" s="94"/>
      <c r="O34" s="127"/>
    </row>
    <row r="35" spans="1:15" ht="15" hidden="1" customHeight="1" x14ac:dyDescent="0.25">
      <c r="A35" s="85"/>
      <c r="B35" s="319" t="s">
        <v>432</v>
      </c>
      <c r="C35" s="320"/>
      <c r="D35" s="320"/>
      <c r="E35" s="120">
        <f>SUMIF(Tabla3[¿SE CONSIDERA BENEFICIO INDUSTRIAL?],"SI",Tabla3[IMPORTE TOTAL (CON IVA)])</f>
        <v>0</v>
      </c>
      <c r="F35" s="89" t="s">
        <v>451</v>
      </c>
      <c r="G35" s="307"/>
      <c r="H35" s="94"/>
      <c r="I35" s="94"/>
      <c r="J35" s="127"/>
      <c r="L35" s="307"/>
      <c r="M35" s="94"/>
      <c r="N35" s="94"/>
      <c r="O35" s="127"/>
    </row>
    <row r="36" spans="1:15" ht="15" hidden="1" customHeight="1" thickBot="1" x14ac:dyDescent="0.3">
      <c r="A36" s="85"/>
      <c r="B36" s="321" t="s">
        <v>433</v>
      </c>
      <c r="C36" s="322"/>
      <c r="D36" s="322"/>
      <c r="E36" s="124">
        <f>SUMIF(Tabla3[¿SE CONSIDERA BENEFICIO INDUSTRIAL?],"NO",Tabla3[IMPORTE TOTAL (CON IVA)])</f>
        <v>0</v>
      </c>
      <c r="F36" s="100" t="s">
        <v>452</v>
      </c>
      <c r="G36" s="307"/>
      <c r="H36" s="94"/>
      <c r="I36" s="94"/>
      <c r="J36" s="127"/>
      <c r="L36" s="307"/>
      <c r="M36" s="94"/>
      <c r="N36" s="94"/>
      <c r="O36" s="127"/>
    </row>
    <row r="37" spans="1:15" ht="15" hidden="1" customHeight="1" x14ac:dyDescent="0.25">
      <c r="A37" s="88"/>
      <c r="F37" s="88"/>
      <c r="G37" s="307"/>
      <c r="H37" s="94"/>
      <c r="I37" s="94"/>
      <c r="J37" s="127"/>
      <c r="L37" s="307"/>
      <c r="M37" s="94"/>
      <c r="N37" s="94"/>
      <c r="O37" s="127"/>
    </row>
    <row r="38" spans="1:15" ht="15" customHeight="1" x14ac:dyDescent="0.25">
      <c r="G38" s="307"/>
      <c r="H38" s="94"/>
      <c r="I38" s="94"/>
      <c r="J38" s="127"/>
      <c r="L38" s="307"/>
      <c r="M38" s="94"/>
      <c r="N38" s="94"/>
      <c r="O38" s="127"/>
    </row>
    <row r="39" spans="1:15" ht="15" customHeight="1" x14ac:dyDescent="0.25">
      <c r="G39" s="307"/>
      <c r="H39" s="94"/>
      <c r="I39" s="94"/>
      <c r="J39" s="127"/>
      <c r="L39" s="307"/>
      <c r="M39" s="94"/>
      <c r="N39" s="94"/>
      <c r="O39" s="127"/>
    </row>
    <row r="40" spans="1:15" ht="15" customHeight="1" x14ac:dyDescent="0.25">
      <c r="G40" s="307"/>
      <c r="H40" s="94"/>
      <c r="I40" s="94"/>
      <c r="J40" s="127"/>
      <c r="L40" s="307"/>
      <c r="M40" s="94"/>
      <c r="N40" s="94"/>
      <c r="O40" s="127"/>
    </row>
    <row r="41" spans="1:15" ht="15" customHeight="1" x14ac:dyDescent="0.25">
      <c r="G41" s="307"/>
      <c r="H41" s="94"/>
      <c r="I41" s="94"/>
      <c r="J41" s="127"/>
      <c r="L41" s="307"/>
      <c r="M41" s="94"/>
      <c r="N41" s="94"/>
      <c r="O41" s="127"/>
    </row>
    <row r="42" spans="1:15" ht="15" customHeight="1" x14ac:dyDescent="0.25">
      <c r="A42" s="96"/>
      <c r="F42"/>
      <c r="G42" s="307"/>
      <c r="H42" s="94"/>
      <c r="I42" s="94"/>
      <c r="J42" s="127"/>
      <c r="L42" s="307"/>
      <c r="M42" s="94"/>
      <c r="N42" s="94"/>
      <c r="O42" s="127"/>
    </row>
    <row r="43" spans="1:15" ht="15" customHeight="1" x14ac:dyDescent="0.25">
      <c r="F43"/>
      <c r="G43" s="307"/>
      <c r="H43" s="94"/>
      <c r="I43" s="94"/>
      <c r="J43" s="127"/>
      <c r="L43" s="307"/>
      <c r="M43" s="94"/>
      <c r="N43" s="94"/>
      <c r="O43" s="127"/>
    </row>
    <row r="44" spans="1:15" ht="15" customHeight="1" x14ac:dyDescent="0.25">
      <c r="F44"/>
      <c r="G44" s="307"/>
      <c r="H44" s="94"/>
      <c r="I44" s="94"/>
      <c r="J44" s="127"/>
      <c r="L44" s="307"/>
      <c r="M44" s="94"/>
      <c r="N44" s="94"/>
      <c r="O44" s="127"/>
    </row>
    <row r="45" spans="1:15" ht="15" customHeight="1" x14ac:dyDescent="0.25">
      <c r="F45"/>
      <c r="G45" s="307"/>
      <c r="H45" s="94"/>
      <c r="I45" s="94"/>
      <c r="J45" s="127"/>
      <c r="L45" s="307"/>
      <c r="M45" s="94"/>
      <c r="N45" s="94"/>
      <c r="O45" s="127"/>
    </row>
    <row r="46" spans="1:15" ht="15" customHeight="1" x14ac:dyDescent="0.25">
      <c r="A46" s="96"/>
      <c r="F46"/>
      <c r="G46" s="307"/>
      <c r="H46" s="94"/>
      <c r="I46" s="94"/>
      <c r="J46" s="127"/>
      <c r="L46" s="307"/>
      <c r="M46" s="94"/>
      <c r="N46" s="94"/>
      <c r="O46" s="127"/>
    </row>
    <row r="47" spans="1:15" ht="15" customHeight="1" x14ac:dyDescent="0.25">
      <c r="A47" s="96"/>
      <c r="F47"/>
      <c r="G47" s="307"/>
      <c r="H47" s="94"/>
      <c r="I47" s="94"/>
      <c r="J47" s="127"/>
      <c r="L47" s="307"/>
      <c r="M47" s="94"/>
      <c r="N47" s="94"/>
      <c r="O47" s="127"/>
    </row>
    <row r="48" spans="1:15" ht="15" customHeight="1" x14ac:dyDescent="0.25">
      <c r="A48" s="96"/>
      <c r="F48"/>
      <c r="G48" s="307"/>
      <c r="H48" s="94"/>
      <c r="I48" s="94"/>
      <c r="J48" s="127"/>
      <c r="L48" s="307"/>
      <c r="M48" s="94"/>
      <c r="N48" s="94"/>
      <c r="O48" s="127"/>
    </row>
    <row r="49" spans="1:15" ht="15" customHeight="1" x14ac:dyDescent="0.25">
      <c r="A49" s="96"/>
      <c r="F49"/>
      <c r="G49" s="307"/>
      <c r="H49" s="94"/>
      <c r="I49" s="94"/>
      <c r="J49" s="127"/>
      <c r="L49" s="307"/>
      <c r="M49" s="94"/>
      <c r="N49" s="94"/>
      <c r="O49" s="127"/>
    </row>
    <row r="50" spans="1:15" ht="15" customHeight="1" x14ac:dyDescent="0.25">
      <c r="A50" s="96"/>
      <c r="F50"/>
      <c r="G50" s="307"/>
      <c r="H50" s="94"/>
      <c r="I50" s="94"/>
      <c r="J50" s="127"/>
      <c r="L50" s="307"/>
      <c r="M50" s="94"/>
      <c r="N50" s="94"/>
      <c r="O50" s="127"/>
    </row>
    <row r="51" spans="1:15" ht="15" customHeight="1" x14ac:dyDescent="0.25">
      <c r="F51"/>
      <c r="G51" s="307"/>
      <c r="H51" s="94"/>
      <c r="I51" s="94"/>
      <c r="J51" s="127"/>
      <c r="L51" s="307"/>
      <c r="M51" s="94"/>
      <c r="N51" s="94"/>
      <c r="O51" s="127"/>
    </row>
    <row r="52" spans="1:15" ht="15" customHeight="1" x14ac:dyDescent="0.25">
      <c r="F52"/>
      <c r="G52" s="307"/>
      <c r="H52" s="94"/>
      <c r="I52" s="94"/>
      <c r="J52" s="127"/>
      <c r="L52" s="307"/>
      <c r="M52" s="94"/>
      <c r="N52" s="94"/>
      <c r="O52" s="127"/>
    </row>
    <row r="53" spans="1:15" ht="15" customHeight="1" x14ac:dyDescent="0.25">
      <c r="F53"/>
      <c r="G53" s="307"/>
      <c r="H53" s="94"/>
      <c r="I53" s="94"/>
      <c r="J53" s="127"/>
      <c r="L53" s="307"/>
      <c r="M53" s="94"/>
      <c r="N53" s="94"/>
      <c r="O53" s="127"/>
    </row>
    <row r="54" spans="1:15" ht="15" customHeight="1" x14ac:dyDescent="0.25">
      <c r="G54" s="307"/>
      <c r="H54" s="94"/>
      <c r="I54" s="94"/>
      <c r="J54" s="127"/>
      <c r="L54" s="307"/>
      <c r="M54" s="94"/>
      <c r="N54" s="94"/>
      <c r="O54" s="127"/>
    </row>
    <row r="55" spans="1:15" ht="15" customHeight="1" x14ac:dyDescent="0.25">
      <c r="G55" s="307"/>
      <c r="H55" s="94"/>
      <c r="I55" s="94"/>
      <c r="J55" s="127"/>
      <c r="L55" s="307"/>
      <c r="M55" s="94"/>
      <c r="N55" s="94"/>
      <c r="O55" s="127"/>
    </row>
    <row r="56" spans="1:15" x14ac:dyDescent="0.25">
      <c r="G56" s="307"/>
      <c r="H56" s="94"/>
      <c r="I56" s="94"/>
      <c r="J56" s="127"/>
      <c r="L56" s="307"/>
      <c r="M56" s="94"/>
      <c r="N56" s="94"/>
      <c r="O56" s="127"/>
    </row>
    <row r="57" spans="1:15" x14ac:dyDescent="0.25">
      <c r="G57" s="307"/>
      <c r="H57" s="94"/>
      <c r="I57" s="94"/>
      <c r="J57" s="127"/>
      <c r="L57" s="307"/>
      <c r="M57" s="94"/>
      <c r="N57" s="94"/>
      <c r="O57" s="127"/>
    </row>
    <row r="58" spans="1:15" x14ac:dyDescent="0.25">
      <c r="G58" s="307"/>
      <c r="H58" s="94"/>
      <c r="I58" s="94"/>
      <c r="J58" s="127"/>
      <c r="L58" s="307"/>
      <c r="M58" s="94"/>
      <c r="N58" s="94"/>
      <c r="O58" s="127"/>
    </row>
    <row r="59" spans="1:15" x14ac:dyDescent="0.25">
      <c r="G59" s="307"/>
      <c r="H59" s="94"/>
      <c r="I59" s="94"/>
      <c r="J59" s="127"/>
      <c r="L59" s="307"/>
      <c r="M59" s="94"/>
      <c r="N59" s="94"/>
      <c r="O59" s="127"/>
    </row>
    <row r="60" spans="1:15" x14ac:dyDescent="0.25">
      <c r="G60" s="307"/>
      <c r="H60" s="94"/>
      <c r="I60" s="94"/>
      <c r="J60" s="127"/>
      <c r="L60" s="307"/>
      <c r="M60" s="94"/>
      <c r="N60" s="94"/>
      <c r="O60" s="127"/>
    </row>
    <row r="61" spans="1:15" x14ac:dyDescent="0.25">
      <c r="G61" s="307"/>
      <c r="H61" s="94"/>
      <c r="I61" s="94"/>
      <c r="J61" s="127"/>
      <c r="L61" s="307"/>
      <c r="M61" s="94"/>
      <c r="N61" s="94"/>
      <c r="O61" s="127"/>
    </row>
    <row r="62" spans="1:15" x14ac:dyDescent="0.25">
      <c r="G62" s="307"/>
      <c r="H62" s="94"/>
      <c r="I62" s="94"/>
      <c r="J62" s="127"/>
      <c r="L62" s="307"/>
      <c r="M62" s="94"/>
      <c r="N62" s="94"/>
      <c r="O62" s="127"/>
    </row>
    <row r="63" spans="1:15" x14ac:dyDescent="0.25">
      <c r="G63" s="307"/>
      <c r="H63" s="94"/>
      <c r="I63" s="94"/>
      <c r="J63" s="127"/>
      <c r="L63" s="307"/>
      <c r="M63" s="94"/>
      <c r="N63" s="94"/>
      <c r="O63" s="127"/>
    </row>
    <row r="64" spans="1:15" x14ac:dyDescent="0.25">
      <c r="G64" s="307"/>
      <c r="H64" s="94"/>
      <c r="I64" s="94"/>
      <c r="J64" s="127"/>
      <c r="L64" s="307"/>
      <c r="M64" s="94"/>
      <c r="N64" s="94"/>
      <c r="O64" s="127"/>
    </row>
    <row r="65" spans="7:15" x14ac:dyDescent="0.25">
      <c r="G65" s="307"/>
      <c r="H65" s="94"/>
      <c r="I65" s="94"/>
      <c r="J65" s="127"/>
      <c r="L65" s="307"/>
      <c r="M65" s="94"/>
      <c r="N65" s="94"/>
      <c r="O65" s="127"/>
    </row>
    <row r="66" spans="7:15" x14ac:dyDescent="0.25">
      <c r="G66" s="307"/>
      <c r="H66" s="94"/>
      <c r="I66" s="94"/>
      <c r="J66" s="127"/>
      <c r="L66" s="307"/>
      <c r="M66" s="94"/>
      <c r="N66" s="94"/>
      <c r="O66" s="127"/>
    </row>
    <row r="67" spans="7:15" x14ac:dyDescent="0.25">
      <c r="G67" s="307"/>
      <c r="H67" s="94"/>
      <c r="I67" s="94"/>
      <c r="J67" s="127"/>
      <c r="L67" s="307"/>
      <c r="M67" s="94"/>
      <c r="N67" s="94"/>
      <c r="O67" s="127"/>
    </row>
    <row r="68" spans="7:15" x14ac:dyDescent="0.25">
      <c r="G68" s="307"/>
      <c r="H68" s="94"/>
      <c r="I68" s="94"/>
      <c r="J68" s="127"/>
      <c r="L68" s="307"/>
      <c r="M68" s="94"/>
      <c r="N68" s="94"/>
      <c r="O68" s="127"/>
    </row>
    <row r="69" spans="7:15" x14ac:dyDescent="0.25">
      <c r="G69" s="307"/>
      <c r="H69" s="94"/>
      <c r="I69" s="94"/>
      <c r="J69" s="127"/>
      <c r="L69" s="307"/>
      <c r="M69" s="94"/>
      <c r="N69" s="94"/>
      <c r="O69" s="127"/>
    </row>
    <row r="70" spans="7:15" x14ac:dyDescent="0.25">
      <c r="G70" s="307"/>
      <c r="H70" s="94"/>
      <c r="I70" s="94"/>
      <c r="J70" s="127"/>
      <c r="L70" s="307"/>
      <c r="M70" s="94"/>
      <c r="N70" s="94"/>
      <c r="O70" s="127"/>
    </row>
    <row r="71" spans="7:15" x14ac:dyDescent="0.25">
      <c r="G71" s="307"/>
      <c r="H71" s="94"/>
      <c r="I71" s="94"/>
      <c r="J71" s="127"/>
      <c r="L71" s="307"/>
      <c r="M71" s="94"/>
      <c r="N71" s="94"/>
      <c r="O71" s="127"/>
    </row>
    <row r="72" spans="7:15" x14ac:dyDescent="0.25">
      <c r="G72" s="307"/>
      <c r="H72" s="94"/>
      <c r="I72" s="94"/>
      <c r="J72" s="127"/>
      <c r="L72" s="307"/>
      <c r="M72" s="94"/>
      <c r="N72" s="94"/>
      <c r="O72" s="127"/>
    </row>
    <row r="73" spans="7:15" x14ac:dyDescent="0.25">
      <c r="G73" s="307"/>
      <c r="H73" s="94"/>
      <c r="I73" s="94"/>
      <c r="J73" s="127"/>
      <c r="L73" s="307"/>
      <c r="M73" s="94"/>
      <c r="N73" s="94"/>
      <c r="O73" s="127"/>
    </row>
    <row r="74" spans="7:15" x14ac:dyDescent="0.25">
      <c r="G74" s="307"/>
      <c r="H74" s="94"/>
      <c r="I74" s="94"/>
      <c r="J74" s="127"/>
      <c r="L74" s="307"/>
      <c r="M74" s="94"/>
      <c r="N74" s="94"/>
      <c r="O74" s="127"/>
    </row>
    <row r="75" spans="7:15" x14ac:dyDescent="0.25">
      <c r="G75" s="307"/>
      <c r="H75" s="94"/>
      <c r="I75" s="94"/>
      <c r="J75" s="127"/>
      <c r="L75" s="307"/>
      <c r="M75" s="94"/>
      <c r="N75" s="94"/>
      <c r="O75" s="127"/>
    </row>
    <row r="76" spans="7:15" x14ac:dyDescent="0.25">
      <c r="G76" s="307"/>
      <c r="H76" s="94"/>
      <c r="I76" s="94"/>
      <c r="J76" s="127"/>
      <c r="L76" s="307"/>
      <c r="M76" s="94"/>
      <c r="N76" s="94"/>
      <c r="O76" s="127"/>
    </row>
    <row r="77" spans="7:15" x14ac:dyDescent="0.25">
      <c r="G77" s="307"/>
      <c r="H77" s="94"/>
      <c r="I77" s="94"/>
      <c r="J77" s="127"/>
      <c r="L77" s="307"/>
      <c r="M77" s="94"/>
      <c r="N77" s="94"/>
      <c r="O77" s="127"/>
    </row>
    <row r="78" spans="7:15" x14ac:dyDescent="0.25">
      <c r="G78" s="307"/>
      <c r="H78" s="94"/>
      <c r="I78" s="94"/>
      <c r="J78" s="127"/>
      <c r="L78" s="307"/>
      <c r="M78" s="94"/>
      <c r="N78" s="94"/>
      <c r="O78" s="127"/>
    </row>
    <row r="79" spans="7:15" x14ac:dyDescent="0.25">
      <c r="G79" s="307"/>
      <c r="H79" s="94"/>
      <c r="I79" s="94"/>
      <c r="J79" s="127"/>
      <c r="L79" s="307"/>
      <c r="M79" s="94"/>
      <c r="N79" s="94"/>
      <c r="O79" s="127"/>
    </row>
    <row r="80" spans="7:15" x14ac:dyDescent="0.25">
      <c r="G80" s="307"/>
      <c r="H80" s="94"/>
      <c r="I80" s="94"/>
      <c r="J80" s="127"/>
      <c r="L80" s="307"/>
      <c r="M80" s="94"/>
      <c r="N80" s="94"/>
      <c r="O80" s="127"/>
    </row>
    <row r="81" spans="7:15" x14ac:dyDescent="0.25">
      <c r="G81" s="307"/>
      <c r="H81" s="94"/>
      <c r="I81" s="94"/>
      <c r="J81" s="127"/>
      <c r="L81" s="307"/>
      <c r="M81" s="94"/>
      <c r="N81" s="94"/>
      <c r="O81" s="127"/>
    </row>
    <row r="82" spans="7:15" x14ac:dyDescent="0.25">
      <c r="G82" s="307"/>
      <c r="H82" s="94"/>
      <c r="I82" s="94"/>
      <c r="J82" s="127"/>
      <c r="L82" s="307"/>
      <c r="M82" s="94"/>
      <c r="N82" s="94"/>
      <c r="O82" s="127"/>
    </row>
    <row r="83" spans="7:15" x14ac:dyDescent="0.25">
      <c r="G83" s="307"/>
      <c r="H83" s="94"/>
      <c r="I83" s="94"/>
      <c r="J83" s="127"/>
      <c r="L83" s="307"/>
      <c r="M83" s="94"/>
      <c r="N83" s="94"/>
      <c r="O83" s="127"/>
    </row>
    <row r="84" spans="7:15" x14ac:dyDescent="0.25">
      <c r="G84" s="307"/>
      <c r="H84" s="94"/>
      <c r="I84" s="94"/>
      <c r="J84" s="127"/>
      <c r="L84" s="307"/>
      <c r="M84" s="94"/>
      <c r="N84" s="94"/>
      <c r="O84" s="127"/>
    </row>
    <row r="85" spans="7:15" x14ac:dyDescent="0.25">
      <c r="G85" s="307"/>
      <c r="H85" s="94"/>
      <c r="I85" s="94"/>
      <c r="J85" s="127"/>
      <c r="L85" s="307"/>
      <c r="M85" s="94"/>
      <c r="N85" s="94"/>
      <c r="O85" s="127"/>
    </row>
    <row r="86" spans="7:15" x14ac:dyDescent="0.25">
      <c r="G86" s="307"/>
      <c r="H86" s="94"/>
      <c r="I86" s="94"/>
      <c r="J86" s="127"/>
      <c r="L86" s="307"/>
      <c r="M86" s="94"/>
      <c r="N86" s="94"/>
      <c r="O86" s="127"/>
    </row>
    <row r="87" spans="7:15" x14ac:dyDescent="0.25">
      <c r="G87" s="307"/>
      <c r="H87" s="94"/>
      <c r="I87" s="94"/>
      <c r="J87" s="127"/>
      <c r="L87" s="307"/>
      <c r="M87" s="94"/>
      <c r="N87" s="94"/>
      <c r="O87" s="127"/>
    </row>
    <row r="88" spans="7:15" x14ac:dyDescent="0.25">
      <c r="G88" s="307"/>
      <c r="H88" s="94"/>
      <c r="I88" s="94"/>
      <c r="J88" s="127"/>
      <c r="L88" s="307"/>
      <c r="M88" s="94"/>
      <c r="N88" s="94"/>
      <c r="O88" s="127"/>
    </row>
    <row r="89" spans="7:15" x14ac:dyDescent="0.25">
      <c r="G89" s="307"/>
      <c r="H89" s="94"/>
      <c r="I89" s="94"/>
      <c r="J89" s="127"/>
      <c r="L89" s="307"/>
      <c r="M89" s="94"/>
      <c r="N89" s="94"/>
      <c r="O89" s="127"/>
    </row>
    <row r="90" spans="7:15" x14ac:dyDescent="0.25">
      <c r="G90" s="307"/>
      <c r="H90" s="94"/>
      <c r="I90" s="94"/>
      <c r="J90" s="127"/>
      <c r="L90" s="307"/>
      <c r="M90" s="94"/>
      <c r="N90" s="94"/>
      <c r="O90" s="127"/>
    </row>
    <row r="91" spans="7:15" x14ac:dyDescent="0.25">
      <c r="G91" s="307"/>
      <c r="H91" s="94"/>
      <c r="I91" s="94"/>
      <c r="J91" s="127"/>
      <c r="L91" s="307"/>
      <c r="M91" s="94"/>
      <c r="N91" s="94"/>
      <c r="O91" s="127"/>
    </row>
    <row r="92" spans="7:15" x14ac:dyDescent="0.25">
      <c r="G92" s="307"/>
      <c r="H92" s="94"/>
      <c r="I92" s="94"/>
      <c r="J92" s="127"/>
      <c r="L92" s="307"/>
      <c r="M92" s="94"/>
      <c r="N92" s="94"/>
      <c r="O92" s="127"/>
    </row>
    <row r="93" spans="7:15" x14ac:dyDescent="0.25">
      <c r="G93" s="307"/>
      <c r="H93" s="94"/>
      <c r="I93" s="94"/>
      <c r="J93" s="127"/>
      <c r="L93" s="307"/>
      <c r="M93" s="94"/>
      <c r="N93" s="94"/>
      <c r="O93" s="127"/>
    </row>
    <row r="94" spans="7:15" x14ac:dyDescent="0.25">
      <c r="G94" s="307"/>
      <c r="H94" s="94"/>
      <c r="I94" s="94"/>
      <c r="J94" s="127"/>
      <c r="L94" s="307"/>
      <c r="M94" s="94"/>
      <c r="N94" s="94"/>
      <c r="O94" s="127"/>
    </row>
    <row r="95" spans="7:15" x14ac:dyDescent="0.25">
      <c r="G95" s="307"/>
      <c r="H95" s="94"/>
      <c r="I95" s="94"/>
      <c r="J95" s="127"/>
      <c r="L95" s="307"/>
      <c r="M95" s="94"/>
      <c r="N95" s="94"/>
      <c r="O95" s="127"/>
    </row>
    <row r="96" spans="7:15" x14ac:dyDescent="0.25">
      <c r="G96" s="307"/>
      <c r="H96" s="94"/>
      <c r="I96" s="94"/>
      <c r="J96" s="127"/>
      <c r="L96" s="307"/>
      <c r="M96" s="94"/>
      <c r="N96" s="94"/>
      <c r="O96" s="127"/>
    </row>
    <row r="97" spans="7:15" x14ac:dyDescent="0.25">
      <c r="G97" s="307"/>
      <c r="H97" s="94"/>
      <c r="I97" s="94"/>
      <c r="J97" s="127"/>
      <c r="L97" s="307"/>
      <c r="M97" s="94"/>
      <c r="N97" s="94"/>
      <c r="O97" s="127"/>
    </row>
    <row r="98" spans="7:15" x14ac:dyDescent="0.25">
      <c r="G98" s="307"/>
      <c r="H98" s="94"/>
      <c r="I98" s="94"/>
      <c r="J98" s="127"/>
      <c r="L98" s="307"/>
      <c r="M98" s="94"/>
      <c r="N98" s="94"/>
      <c r="O98" s="127"/>
    </row>
    <row r="99" spans="7:15" x14ac:dyDescent="0.25">
      <c r="G99" s="307"/>
      <c r="H99" s="94"/>
      <c r="I99" s="94"/>
      <c r="J99" s="127"/>
      <c r="L99" s="307"/>
      <c r="M99" s="94"/>
      <c r="N99" s="94"/>
      <c r="O99" s="127"/>
    </row>
    <row r="100" spans="7:15" x14ac:dyDescent="0.25">
      <c r="G100" s="307"/>
      <c r="H100" s="94"/>
      <c r="I100" s="94"/>
      <c r="J100" s="127"/>
      <c r="L100" s="307"/>
      <c r="M100" s="94"/>
      <c r="N100" s="94"/>
      <c r="O100" s="127"/>
    </row>
    <row r="101" spans="7:15" x14ac:dyDescent="0.25">
      <c r="G101" s="307"/>
      <c r="H101" s="94"/>
      <c r="I101" s="94"/>
      <c r="J101" s="127"/>
      <c r="L101" s="307"/>
      <c r="M101" s="94"/>
      <c r="N101" s="94"/>
      <c r="O101" s="127"/>
    </row>
    <row r="102" spans="7:15" x14ac:dyDescent="0.25">
      <c r="G102" s="307"/>
      <c r="H102" s="94"/>
      <c r="I102" s="94"/>
      <c r="J102" s="127"/>
      <c r="L102" s="307"/>
      <c r="M102" s="94"/>
      <c r="N102" s="94"/>
      <c r="O102" s="127"/>
    </row>
    <row r="103" spans="7:15" x14ac:dyDescent="0.25">
      <c r="G103" s="307"/>
      <c r="H103" s="94"/>
      <c r="I103" s="94"/>
      <c r="J103" s="127"/>
      <c r="L103" s="307"/>
      <c r="M103" s="94"/>
      <c r="N103" s="94"/>
      <c r="O103" s="127"/>
    </row>
    <row r="104" spans="7:15" x14ac:dyDescent="0.25">
      <c r="G104" s="307"/>
      <c r="H104" s="94"/>
      <c r="I104" s="94"/>
      <c r="J104" s="127"/>
      <c r="L104" s="307"/>
      <c r="M104" s="94"/>
      <c r="N104" s="94"/>
      <c r="O104" s="127"/>
    </row>
    <row r="105" spans="7:15" x14ac:dyDescent="0.25">
      <c r="G105" s="307"/>
      <c r="H105" s="94"/>
      <c r="I105" s="94"/>
      <c r="J105" s="127"/>
      <c r="L105" s="307"/>
      <c r="M105" s="94"/>
      <c r="N105" s="94"/>
      <c r="O105" s="127"/>
    </row>
    <row r="106" spans="7:15" x14ac:dyDescent="0.25">
      <c r="G106" s="307"/>
      <c r="H106" s="94"/>
      <c r="I106" s="94"/>
      <c r="J106" s="127"/>
      <c r="L106" s="307"/>
      <c r="M106" s="94"/>
      <c r="N106" s="94"/>
      <c r="O106" s="127"/>
    </row>
    <row r="107" spans="7:15" x14ac:dyDescent="0.25">
      <c r="G107" s="307"/>
      <c r="H107" s="94"/>
      <c r="I107" s="94"/>
      <c r="J107" s="127"/>
      <c r="L107" s="307"/>
      <c r="M107" s="94"/>
      <c r="N107" s="94"/>
      <c r="O107" s="127"/>
    </row>
    <row r="108" spans="7:15" x14ac:dyDescent="0.25">
      <c r="G108" s="307"/>
      <c r="H108" s="94"/>
      <c r="I108" s="94"/>
      <c r="J108" s="127"/>
      <c r="L108" s="307"/>
      <c r="M108" s="94"/>
      <c r="N108" s="94"/>
      <c r="O108" s="127"/>
    </row>
    <row r="109" spans="7:15" x14ac:dyDescent="0.25">
      <c r="G109" s="307"/>
      <c r="H109" s="94"/>
      <c r="I109" s="94"/>
      <c r="J109" s="127"/>
      <c r="L109" s="307"/>
      <c r="M109" s="94"/>
      <c r="N109" s="94"/>
      <c r="O109" s="127"/>
    </row>
    <row r="110" spans="7:15" x14ac:dyDescent="0.25">
      <c r="G110" s="307"/>
      <c r="H110" s="94"/>
      <c r="I110" s="94"/>
      <c r="J110" s="127"/>
      <c r="L110" s="307"/>
      <c r="M110" s="94"/>
      <c r="N110" s="94"/>
      <c r="O110" s="127"/>
    </row>
    <row r="111" spans="7:15" x14ac:dyDescent="0.25">
      <c r="G111" s="307"/>
      <c r="H111" s="94"/>
      <c r="I111" s="94"/>
      <c r="J111" s="127"/>
      <c r="L111" s="307"/>
      <c r="M111" s="94"/>
      <c r="N111" s="94"/>
      <c r="O111" s="127"/>
    </row>
    <row r="112" spans="7:15" x14ac:dyDescent="0.25">
      <c r="G112" s="307"/>
      <c r="H112" s="94"/>
      <c r="I112" s="94"/>
      <c r="J112" s="127"/>
      <c r="L112" s="307"/>
      <c r="M112" s="94"/>
      <c r="N112" s="94"/>
      <c r="O112" s="127"/>
    </row>
    <row r="113" spans="7:15" x14ac:dyDescent="0.25">
      <c r="G113" s="307"/>
      <c r="H113" s="94"/>
      <c r="I113" s="94"/>
      <c r="J113" s="127"/>
      <c r="L113" s="307"/>
      <c r="M113" s="94"/>
      <c r="N113" s="94"/>
      <c r="O113" s="127"/>
    </row>
    <row r="114" spans="7:15" x14ac:dyDescent="0.25">
      <c r="G114" s="307"/>
      <c r="H114" s="94"/>
      <c r="I114" s="94"/>
      <c r="J114" s="127"/>
      <c r="L114" s="307"/>
      <c r="M114" s="94"/>
      <c r="N114" s="94"/>
      <c r="O114" s="127"/>
    </row>
    <row r="115" spans="7:15" x14ac:dyDescent="0.25">
      <c r="G115" s="307"/>
      <c r="H115" s="94"/>
      <c r="I115" s="94"/>
      <c r="J115" s="127"/>
      <c r="L115" s="307"/>
      <c r="M115" s="94"/>
      <c r="N115" s="94"/>
      <c r="O115" s="127"/>
    </row>
    <row r="116" spans="7:15" x14ac:dyDescent="0.25">
      <c r="G116" s="307"/>
      <c r="H116" s="94"/>
      <c r="I116" s="94"/>
      <c r="J116" s="127"/>
      <c r="L116" s="307"/>
      <c r="M116" s="94"/>
      <c r="N116" s="94"/>
      <c r="O116" s="127"/>
    </row>
    <row r="117" spans="7:15" x14ac:dyDescent="0.25">
      <c r="G117" s="307"/>
      <c r="H117" s="94"/>
      <c r="I117" s="94"/>
      <c r="J117" s="127"/>
      <c r="L117" s="307"/>
      <c r="M117" s="94"/>
      <c r="N117" s="94"/>
      <c r="O117" s="127"/>
    </row>
    <row r="118" spans="7:15" x14ac:dyDescent="0.25">
      <c r="G118" s="307"/>
      <c r="H118" s="94"/>
      <c r="I118" s="94"/>
      <c r="J118" s="127"/>
      <c r="L118" s="307"/>
      <c r="M118" s="94"/>
      <c r="N118" s="94"/>
      <c r="O118" s="127"/>
    </row>
    <row r="119" spans="7:15" x14ac:dyDescent="0.25">
      <c r="G119" s="307"/>
      <c r="H119" s="94"/>
      <c r="I119" s="94"/>
      <c r="J119" s="127"/>
      <c r="L119" s="307"/>
      <c r="M119" s="94"/>
      <c r="N119" s="94"/>
      <c r="O119" s="127"/>
    </row>
    <row r="120" spans="7:15" x14ac:dyDescent="0.25">
      <c r="G120" s="307"/>
      <c r="H120" s="94"/>
      <c r="I120" s="94"/>
      <c r="J120" s="127"/>
      <c r="L120" s="307"/>
      <c r="M120" s="94"/>
      <c r="N120" s="94"/>
      <c r="O120" s="127"/>
    </row>
    <row r="121" spans="7:15" x14ac:dyDescent="0.25">
      <c r="G121" s="307"/>
      <c r="H121" s="94"/>
      <c r="I121" s="94"/>
      <c r="J121" s="127"/>
      <c r="L121" s="307"/>
      <c r="M121" s="94"/>
      <c r="N121" s="94"/>
      <c r="O121" s="127"/>
    </row>
    <row r="122" spans="7:15" x14ac:dyDescent="0.25">
      <c r="G122" s="307"/>
      <c r="H122" s="94"/>
      <c r="I122" s="94"/>
      <c r="J122" s="127"/>
      <c r="L122" s="307"/>
      <c r="M122" s="94"/>
      <c r="N122" s="94"/>
      <c r="O122" s="127"/>
    </row>
    <row r="123" spans="7:15" x14ac:dyDescent="0.25">
      <c r="G123" s="307"/>
      <c r="H123" s="94"/>
      <c r="I123" s="94"/>
      <c r="J123" s="127"/>
      <c r="L123" s="307"/>
      <c r="M123" s="94"/>
      <c r="N123" s="94"/>
      <c r="O123" s="127"/>
    </row>
    <row r="124" spans="7:15" x14ac:dyDescent="0.25">
      <c r="G124" s="307"/>
      <c r="H124" s="94"/>
      <c r="I124" s="94"/>
      <c r="J124" s="127"/>
      <c r="L124" s="307"/>
      <c r="M124" s="94"/>
      <c r="N124" s="94"/>
      <c r="O124" s="127"/>
    </row>
    <row r="125" spans="7:15" x14ac:dyDescent="0.25">
      <c r="G125" s="307"/>
      <c r="H125" s="94"/>
      <c r="I125" s="94"/>
      <c r="J125" s="127"/>
      <c r="L125" s="307"/>
      <c r="M125" s="94"/>
      <c r="N125" s="94"/>
      <c r="O125" s="127"/>
    </row>
    <row r="126" spans="7:15" x14ac:dyDescent="0.25">
      <c r="G126" s="307"/>
      <c r="H126" s="94"/>
      <c r="I126" s="94"/>
      <c r="J126" s="127"/>
      <c r="L126" s="307"/>
      <c r="M126" s="94"/>
      <c r="N126" s="94"/>
      <c r="O126" s="127"/>
    </row>
    <row r="127" spans="7:15" x14ac:dyDescent="0.25">
      <c r="G127" s="307"/>
      <c r="H127" s="94"/>
      <c r="I127" s="94"/>
      <c r="J127" s="127"/>
      <c r="L127" s="307"/>
      <c r="M127" s="94"/>
      <c r="N127" s="94"/>
      <c r="O127" s="127"/>
    </row>
    <row r="128" spans="7:15" x14ac:dyDescent="0.25">
      <c r="G128" s="307"/>
      <c r="H128" s="94"/>
      <c r="I128" s="94"/>
      <c r="J128" s="127"/>
      <c r="L128" s="307"/>
      <c r="M128" s="94"/>
      <c r="N128" s="94"/>
      <c r="O128" s="127"/>
    </row>
    <row r="129" spans="7:15" x14ac:dyDescent="0.25">
      <c r="G129" s="307"/>
      <c r="H129" s="94"/>
      <c r="I129" s="94"/>
      <c r="J129" s="127"/>
      <c r="L129" s="307"/>
      <c r="M129" s="94"/>
      <c r="N129" s="94"/>
      <c r="O129" s="127"/>
    </row>
    <row r="130" spans="7:15" x14ac:dyDescent="0.25">
      <c r="G130" s="307"/>
      <c r="H130" s="94"/>
      <c r="I130" s="94"/>
      <c r="J130" s="127"/>
      <c r="L130" s="307"/>
      <c r="M130" s="94"/>
      <c r="N130" s="94"/>
      <c r="O130" s="127"/>
    </row>
    <row r="131" spans="7:15" x14ac:dyDescent="0.25">
      <c r="G131" s="307"/>
      <c r="H131" s="94"/>
      <c r="I131" s="94"/>
      <c r="J131" s="127"/>
      <c r="L131" s="307"/>
      <c r="M131" s="94"/>
      <c r="N131" s="94"/>
      <c r="O131" s="127"/>
    </row>
    <row r="132" spans="7:15" x14ac:dyDescent="0.25">
      <c r="G132" s="307"/>
      <c r="H132" s="94"/>
      <c r="I132" s="94"/>
      <c r="J132" s="127"/>
      <c r="L132" s="307"/>
      <c r="M132" s="94"/>
      <c r="N132" s="94"/>
      <c r="O132" s="127"/>
    </row>
    <row r="133" spans="7:15" x14ac:dyDescent="0.25">
      <c r="G133" s="307"/>
      <c r="H133" s="94"/>
      <c r="I133" s="94"/>
      <c r="J133" s="127"/>
      <c r="L133" s="307"/>
      <c r="M133" s="94"/>
      <c r="N133" s="94"/>
      <c r="O133" s="127"/>
    </row>
    <row r="134" spans="7:15" x14ac:dyDescent="0.25">
      <c r="G134" s="307"/>
      <c r="H134" s="94"/>
      <c r="I134" s="94"/>
      <c r="J134" s="127"/>
      <c r="L134" s="307"/>
      <c r="M134" s="94"/>
      <c r="N134" s="94"/>
      <c r="O134" s="127"/>
    </row>
    <row r="135" spans="7:15" x14ac:dyDescent="0.25">
      <c r="G135" s="307"/>
      <c r="H135" s="94"/>
      <c r="I135" s="94"/>
      <c r="J135" s="127"/>
      <c r="L135" s="307"/>
      <c r="M135" s="94"/>
      <c r="N135" s="94"/>
      <c r="O135" s="127"/>
    </row>
    <row r="136" spans="7:15" x14ac:dyDescent="0.25">
      <c r="G136" s="307"/>
      <c r="H136" s="94"/>
      <c r="I136" s="94"/>
      <c r="J136" s="127"/>
      <c r="L136" s="307"/>
      <c r="M136" s="94"/>
      <c r="N136" s="94"/>
      <c r="O136" s="127"/>
    </row>
    <row r="137" spans="7:15" x14ac:dyDescent="0.25">
      <c r="G137" s="307"/>
      <c r="H137" s="94"/>
      <c r="I137" s="94"/>
      <c r="J137" s="127"/>
      <c r="L137" s="307"/>
      <c r="M137" s="94"/>
      <c r="N137" s="94"/>
      <c r="O137" s="127"/>
    </row>
    <row r="138" spans="7:15" x14ac:dyDescent="0.25">
      <c r="G138" s="307"/>
      <c r="H138" s="94"/>
      <c r="I138" s="94"/>
      <c r="J138" s="127"/>
      <c r="L138" s="307"/>
      <c r="M138" s="94"/>
      <c r="N138" s="94"/>
      <c r="O138" s="127"/>
    </row>
    <row r="139" spans="7:15" x14ac:dyDescent="0.25">
      <c r="G139" s="307"/>
      <c r="H139" s="94"/>
      <c r="I139" s="94"/>
      <c r="J139" s="127"/>
      <c r="L139" s="307"/>
      <c r="M139" s="94"/>
      <c r="N139" s="94"/>
      <c r="O139" s="127"/>
    </row>
    <row r="140" spans="7:15" x14ac:dyDescent="0.25">
      <c r="G140" s="307"/>
      <c r="H140" s="94"/>
      <c r="I140" s="94"/>
      <c r="J140" s="127"/>
      <c r="L140" s="307"/>
      <c r="M140" s="94"/>
      <c r="N140" s="94"/>
      <c r="O140" s="127"/>
    </row>
    <row r="141" spans="7:15" x14ac:dyDescent="0.25">
      <c r="G141" s="307"/>
      <c r="H141" s="94"/>
      <c r="I141" s="94"/>
      <c r="J141" s="127"/>
      <c r="L141" s="307"/>
      <c r="M141" s="94"/>
      <c r="N141" s="94"/>
      <c r="O141" s="127"/>
    </row>
    <row r="142" spans="7:15" x14ac:dyDescent="0.25">
      <c r="G142" s="307"/>
      <c r="H142" s="94"/>
      <c r="I142" s="94"/>
      <c r="J142" s="127"/>
      <c r="L142" s="307"/>
      <c r="M142" s="94"/>
      <c r="N142" s="94"/>
      <c r="O142" s="127"/>
    </row>
    <row r="143" spans="7:15" x14ac:dyDescent="0.25">
      <c r="G143" s="307"/>
      <c r="H143" s="94"/>
      <c r="I143" s="94"/>
      <c r="J143" s="127"/>
      <c r="L143" s="307"/>
      <c r="M143" s="94"/>
      <c r="N143" s="94"/>
      <c r="O143" s="127"/>
    </row>
    <row r="144" spans="7:15" x14ac:dyDescent="0.25">
      <c r="G144" s="307"/>
      <c r="H144" s="94"/>
      <c r="I144" s="94"/>
      <c r="J144" s="127"/>
      <c r="L144" s="307"/>
      <c r="M144" s="94"/>
      <c r="N144" s="94"/>
      <c r="O144" s="127"/>
    </row>
    <row r="145" spans="7:15" x14ac:dyDescent="0.25">
      <c r="G145" s="307"/>
      <c r="H145" s="94"/>
      <c r="I145" s="94"/>
      <c r="J145" s="127"/>
      <c r="L145" s="307"/>
      <c r="M145" s="94"/>
      <c r="N145" s="94"/>
      <c r="O145" s="127"/>
    </row>
    <row r="146" spans="7:15" x14ac:dyDescent="0.25">
      <c r="G146" s="307"/>
      <c r="H146" s="94"/>
      <c r="I146" s="94"/>
      <c r="J146" s="127"/>
      <c r="L146" s="307"/>
      <c r="M146" s="94"/>
      <c r="N146" s="94"/>
      <c r="O146" s="127"/>
    </row>
    <row r="147" spans="7:15" x14ac:dyDescent="0.25">
      <c r="G147" s="307"/>
      <c r="H147" s="94"/>
      <c r="I147" s="94"/>
      <c r="J147" s="127"/>
      <c r="L147" s="307"/>
      <c r="M147" s="94"/>
      <c r="N147" s="94"/>
      <c r="O147" s="127"/>
    </row>
    <row r="148" spans="7:15" x14ac:dyDescent="0.25">
      <c r="G148" s="307"/>
      <c r="H148" s="94"/>
      <c r="I148" s="94"/>
      <c r="J148" s="127"/>
      <c r="L148" s="307"/>
      <c r="M148" s="94"/>
      <c r="N148" s="94"/>
      <c r="O148" s="127"/>
    </row>
    <row r="149" spans="7:15" x14ac:dyDescent="0.25">
      <c r="G149" s="307"/>
      <c r="H149" s="94"/>
      <c r="I149" s="94"/>
      <c r="J149" s="127"/>
      <c r="L149" s="307"/>
      <c r="M149" s="94"/>
      <c r="N149" s="94"/>
      <c r="O149" s="127"/>
    </row>
    <row r="150" spans="7:15" x14ac:dyDescent="0.25">
      <c r="G150" s="307"/>
      <c r="H150" s="94"/>
      <c r="I150" s="94"/>
      <c r="J150" s="127"/>
      <c r="L150" s="307"/>
      <c r="M150" s="94"/>
      <c r="N150" s="94"/>
      <c r="O150" s="127"/>
    </row>
    <row r="151" spans="7:15" x14ac:dyDescent="0.25">
      <c r="G151" s="307"/>
      <c r="H151" s="94"/>
      <c r="I151" s="94"/>
      <c r="J151" s="127"/>
      <c r="L151" s="307"/>
      <c r="M151" s="94"/>
      <c r="N151" s="94"/>
      <c r="O151" s="127"/>
    </row>
    <row r="152" spans="7:15" x14ac:dyDescent="0.25">
      <c r="G152" s="307"/>
      <c r="H152" s="94"/>
      <c r="I152" s="94"/>
      <c r="J152" s="127"/>
      <c r="L152" s="307"/>
      <c r="M152" s="94"/>
      <c r="N152" s="94"/>
      <c r="O152" s="127"/>
    </row>
    <row r="153" spans="7:15" x14ac:dyDescent="0.25">
      <c r="G153" s="307"/>
      <c r="H153" s="94"/>
      <c r="I153" s="94"/>
      <c r="J153" s="127"/>
      <c r="L153" s="307"/>
      <c r="M153" s="94"/>
      <c r="N153" s="94"/>
      <c r="O153" s="127"/>
    </row>
    <row r="154" spans="7:15" x14ac:dyDescent="0.25">
      <c r="G154" s="307"/>
      <c r="H154" s="94"/>
      <c r="I154" s="94"/>
      <c r="J154" s="127"/>
      <c r="L154" s="307"/>
      <c r="M154" s="94"/>
      <c r="N154" s="94"/>
      <c r="O154" s="127"/>
    </row>
    <row r="155" spans="7:15" x14ac:dyDescent="0.25">
      <c r="G155" s="307"/>
      <c r="H155" s="94"/>
      <c r="I155" s="94"/>
      <c r="J155" s="127"/>
      <c r="L155" s="307"/>
      <c r="M155" s="94"/>
      <c r="N155" s="94"/>
      <c r="O155" s="127"/>
    </row>
    <row r="156" spans="7:15" x14ac:dyDescent="0.25">
      <c r="G156" s="307"/>
      <c r="H156" s="94"/>
      <c r="I156" s="94"/>
      <c r="J156" s="127"/>
      <c r="L156" s="307"/>
      <c r="M156" s="94"/>
      <c r="N156" s="94"/>
      <c r="O156" s="127"/>
    </row>
    <row r="157" spans="7:15" x14ac:dyDescent="0.25">
      <c r="G157" s="307"/>
      <c r="H157" s="94"/>
      <c r="I157" s="94"/>
      <c r="J157" s="127"/>
      <c r="L157" s="307"/>
      <c r="M157" s="94"/>
      <c r="N157" s="94"/>
      <c r="O157" s="127"/>
    </row>
    <row r="158" spans="7:15" x14ac:dyDescent="0.25">
      <c r="G158" s="307"/>
      <c r="H158" s="94"/>
      <c r="I158" s="94"/>
      <c r="J158" s="127"/>
      <c r="L158" s="307"/>
      <c r="M158" s="94"/>
      <c r="N158" s="94"/>
      <c r="O158" s="127"/>
    </row>
    <row r="159" spans="7:15" x14ac:dyDescent="0.25">
      <c r="G159" s="307"/>
      <c r="H159" s="94"/>
      <c r="I159" s="94"/>
      <c r="J159" s="127"/>
      <c r="L159" s="307"/>
      <c r="M159" s="94"/>
      <c r="N159" s="94"/>
      <c r="O159" s="127"/>
    </row>
    <row r="160" spans="7:15" x14ac:dyDescent="0.25">
      <c r="G160" s="307"/>
      <c r="H160" s="94"/>
      <c r="I160" s="94"/>
      <c r="J160" s="127"/>
      <c r="L160" s="307"/>
      <c r="M160" s="94"/>
      <c r="N160" s="94"/>
      <c r="O160" s="127"/>
    </row>
    <row r="161" spans="7:15" x14ac:dyDescent="0.25">
      <c r="G161" s="307"/>
      <c r="H161" s="94"/>
      <c r="I161" s="94"/>
      <c r="J161" s="127"/>
      <c r="L161" s="307"/>
      <c r="M161" s="94"/>
      <c r="N161" s="94"/>
      <c r="O161" s="127"/>
    </row>
    <row r="162" spans="7:15" x14ac:dyDescent="0.25">
      <c r="G162" s="307"/>
      <c r="H162" s="94"/>
      <c r="I162" s="94"/>
      <c r="J162" s="127"/>
      <c r="L162" s="307"/>
      <c r="M162" s="94"/>
      <c r="N162" s="94"/>
      <c r="O162" s="127"/>
    </row>
    <row r="163" spans="7:15" x14ac:dyDescent="0.25">
      <c r="G163" s="307"/>
      <c r="H163" s="94"/>
      <c r="I163" s="94"/>
      <c r="J163" s="127"/>
      <c r="L163" s="307"/>
      <c r="M163" s="94"/>
      <c r="N163" s="94"/>
      <c r="O163" s="127"/>
    </row>
    <row r="164" spans="7:15" x14ac:dyDescent="0.25">
      <c r="G164" s="307"/>
      <c r="H164" s="94"/>
      <c r="I164" s="94"/>
      <c r="J164" s="127"/>
      <c r="L164" s="307"/>
      <c r="M164" s="94"/>
      <c r="N164" s="94"/>
      <c r="O164" s="127"/>
    </row>
    <row r="165" spans="7:15" x14ac:dyDescent="0.25">
      <c r="G165" s="307"/>
      <c r="H165" s="94"/>
      <c r="I165" s="94"/>
      <c r="J165" s="127"/>
      <c r="L165" s="307"/>
      <c r="M165" s="94"/>
      <c r="N165" s="94"/>
      <c r="O165" s="127"/>
    </row>
    <row r="166" spans="7:15" x14ac:dyDescent="0.25">
      <c r="G166" s="307"/>
      <c r="H166" s="94"/>
      <c r="I166" s="94"/>
      <c r="J166" s="127"/>
      <c r="L166" s="307"/>
      <c r="M166" s="94"/>
      <c r="N166" s="94"/>
      <c r="O166" s="127"/>
    </row>
    <row r="167" spans="7:15" x14ac:dyDescent="0.25">
      <c r="G167" s="307"/>
      <c r="H167" s="94"/>
      <c r="I167" s="94"/>
      <c r="J167" s="127"/>
      <c r="L167" s="307"/>
      <c r="M167" s="94"/>
      <c r="N167" s="94"/>
      <c r="O167" s="127"/>
    </row>
    <row r="168" spans="7:15" x14ac:dyDescent="0.25">
      <c r="G168" s="307"/>
      <c r="H168" s="94"/>
      <c r="I168" s="94"/>
      <c r="J168" s="127"/>
      <c r="L168" s="307"/>
      <c r="M168" s="94"/>
      <c r="N168" s="94"/>
      <c r="O168" s="127"/>
    </row>
    <row r="169" spans="7:15" x14ac:dyDescent="0.25">
      <c r="G169" s="307"/>
      <c r="H169" s="94"/>
      <c r="I169" s="94"/>
      <c r="J169" s="127"/>
      <c r="L169" s="307"/>
      <c r="M169" s="94"/>
      <c r="N169" s="94"/>
      <c r="O169" s="127"/>
    </row>
    <row r="170" spans="7:15" x14ac:dyDescent="0.25">
      <c r="G170" s="307"/>
      <c r="H170" s="94"/>
      <c r="I170" s="94"/>
      <c r="J170" s="127"/>
      <c r="L170" s="307"/>
      <c r="M170" s="94"/>
      <c r="N170" s="94"/>
      <c r="O170" s="127"/>
    </row>
    <row r="171" spans="7:15" x14ac:dyDescent="0.25">
      <c r="G171" s="307"/>
      <c r="H171" s="94"/>
      <c r="I171" s="94"/>
      <c r="J171" s="127"/>
      <c r="L171" s="307"/>
      <c r="M171" s="94"/>
      <c r="N171" s="94"/>
      <c r="O171" s="127"/>
    </row>
    <row r="172" spans="7:15" x14ac:dyDescent="0.25">
      <c r="G172" s="307"/>
      <c r="H172" s="94"/>
      <c r="I172" s="94"/>
      <c r="J172" s="127"/>
      <c r="L172" s="307"/>
      <c r="M172" s="94"/>
      <c r="N172" s="94"/>
      <c r="O172" s="127"/>
    </row>
    <row r="173" spans="7:15" x14ac:dyDescent="0.25">
      <c r="G173" s="307"/>
      <c r="H173" s="94"/>
      <c r="I173" s="94"/>
      <c r="J173" s="127"/>
      <c r="L173" s="307"/>
      <c r="M173" s="94"/>
      <c r="N173" s="94"/>
      <c r="O173" s="127"/>
    </row>
    <row r="174" spans="7:15" x14ac:dyDescent="0.25">
      <c r="G174" s="307"/>
      <c r="H174" s="94"/>
      <c r="I174" s="94"/>
      <c r="J174" s="127"/>
      <c r="L174" s="307"/>
      <c r="M174" s="94"/>
      <c r="N174" s="94"/>
      <c r="O174" s="127"/>
    </row>
    <row r="175" spans="7:15" x14ac:dyDescent="0.25">
      <c r="G175" s="307"/>
      <c r="H175" s="94"/>
      <c r="I175" s="94"/>
      <c r="J175" s="127"/>
      <c r="L175" s="307"/>
      <c r="M175" s="94"/>
      <c r="N175" s="94"/>
      <c r="O175" s="127"/>
    </row>
    <row r="176" spans="7:15" x14ac:dyDescent="0.25">
      <c r="G176" s="307"/>
      <c r="H176" s="94"/>
      <c r="I176" s="94"/>
      <c r="J176" s="127"/>
      <c r="L176" s="307"/>
      <c r="M176" s="94"/>
      <c r="N176" s="94"/>
      <c r="O176" s="127"/>
    </row>
    <row r="177" spans="7:15" x14ac:dyDescent="0.25">
      <c r="G177" s="307"/>
      <c r="H177" s="94"/>
      <c r="I177" s="94"/>
      <c r="J177" s="127"/>
      <c r="L177" s="307"/>
      <c r="M177" s="94"/>
      <c r="N177" s="94"/>
      <c r="O177" s="127"/>
    </row>
    <row r="178" spans="7:15" x14ac:dyDescent="0.25">
      <c r="G178" s="307"/>
      <c r="H178" s="94"/>
      <c r="I178" s="94"/>
      <c r="J178" s="127"/>
      <c r="L178" s="307"/>
      <c r="M178" s="94"/>
      <c r="N178" s="94"/>
      <c r="O178" s="127"/>
    </row>
    <row r="179" spans="7:15" x14ac:dyDescent="0.25">
      <c r="G179" s="307"/>
      <c r="H179" s="94"/>
      <c r="I179" s="94"/>
      <c r="J179" s="127"/>
      <c r="L179" s="307"/>
      <c r="M179" s="94"/>
      <c r="N179" s="94"/>
      <c r="O179" s="127"/>
    </row>
    <row r="180" spans="7:15" x14ac:dyDescent="0.25">
      <c r="G180" s="307"/>
      <c r="H180" s="94"/>
      <c r="I180" s="94"/>
      <c r="J180" s="127"/>
      <c r="L180" s="307"/>
      <c r="M180" s="94"/>
      <c r="N180" s="94"/>
      <c r="O180" s="127"/>
    </row>
    <row r="181" spans="7:15" x14ac:dyDescent="0.25">
      <c r="G181" s="307"/>
      <c r="H181" s="94"/>
      <c r="I181" s="94"/>
      <c r="J181" s="127"/>
      <c r="L181" s="307"/>
      <c r="M181" s="94"/>
      <c r="N181" s="94"/>
      <c r="O181" s="127"/>
    </row>
    <row r="182" spans="7:15" x14ac:dyDescent="0.25">
      <c r="G182" s="307"/>
      <c r="H182" s="94"/>
      <c r="I182" s="94"/>
      <c r="J182" s="127"/>
      <c r="L182" s="307"/>
      <c r="M182" s="94"/>
      <c r="N182" s="94"/>
      <c r="O182" s="127"/>
    </row>
    <row r="183" spans="7:15" x14ac:dyDescent="0.25">
      <c r="G183" s="307"/>
      <c r="H183" s="94"/>
      <c r="I183" s="94"/>
      <c r="J183" s="127"/>
      <c r="L183" s="307"/>
      <c r="M183" s="94"/>
      <c r="N183" s="94"/>
      <c r="O183" s="127"/>
    </row>
    <row r="184" spans="7:15" x14ac:dyDescent="0.25">
      <c r="G184" s="307"/>
      <c r="H184" s="94"/>
      <c r="I184" s="94"/>
      <c r="J184" s="127"/>
      <c r="L184" s="307"/>
      <c r="M184" s="94"/>
      <c r="N184" s="94"/>
      <c r="O184" s="127"/>
    </row>
    <row r="185" spans="7:15" x14ac:dyDescent="0.25">
      <c r="G185" s="307"/>
      <c r="H185" s="94"/>
      <c r="I185" s="94"/>
      <c r="J185" s="127"/>
      <c r="L185" s="307"/>
      <c r="M185" s="94"/>
      <c r="N185" s="94"/>
      <c r="O185" s="127"/>
    </row>
    <row r="186" spans="7:15" x14ac:dyDescent="0.25">
      <c r="G186" s="307"/>
      <c r="H186" s="94"/>
      <c r="I186" s="94"/>
      <c r="J186" s="127"/>
      <c r="L186" s="307"/>
      <c r="M186" s="94"/>
      <c r="N186" s="94"/>
      <c r="O186" s="127"/>
    </row>
    <row r="187" spans="7:15" x14ac:dyDescent="0.25">
      <c r="G187" s="307"/>
      <c r="H187" s="94"/>
      <c r="I187" s="94"/>
      <c r="J187" s="127"/>
      <c r="L187" s="307"/>
      <c r="M187" s="94"/>
      <c r="N187" s="94"/>
      <c r="O187" s="127"/>
    </row>
    <row r="188" spans="7:15" x14ac:dyDescent="0.25">
      <c r="G188" s="307"/>
      <c r="H188" s="94"/>
      <c r="I188" s="94"/>
      <c r="J188" s="127"/>
      <c r="L188" s="307"/>
      <c r="M188" s="94"/>
      <c r="N188" s="94"/>
      <c r="O188" s="127"/>
    </row>
    <row r="189" spans="7:15" x14ac:dyDescent="0.25">
      <c r="G189" s="307"/>
      <c r="H189" s="94"/>
      <c r="I189" s="94"/>
      <c r="J189" s="127"/>
      <c r="L189" s="307"/>
      <c r="M189" s="94"/>
      <c r="N189" s="94"/>
      <c r="O189" s="127"/>
    </row>
    <row r="190" spans="7:15" x14ac:dyDescent="0.25">
      <c r="G190" s="307"/>
      <c r="H190" s="94"/>
      <c r="I190" s="94"/>
      <c r="J190" s="127"/>
      <c r="L190" s="307"/>
      <c r="M190" s="94"/>
      <c r="N190" s="94"/>
      <c r="O190" s="127"/>
    </row>
    <row r="191" spans="7:15" x14ac:dyDescent="0.25">
      <c r="G191" s="307"/>
      <c r="H191" s="94"/>
      <c r="I191" s="94"/>
      <c r="J191" s="127"/>
      <c r="L191" s="307"/>
      <c r="M191" s="94"/>
      <c r="N191" s="94"/>
      <c r="O191" s="127"/>
    </row>
    <row r="192" spans="7:15" x14ac:dyDescent="0.25">
      <c r="G192" s="307"/>
      <c r="H192" s="94"/>
      <c r="I192" s="94"/>
      <c r="J192" s="127"/>
      <c r="L192" s="307"/>
      <c r="M192" s="94"/>
      <c r="N192" s="94"/>
      <c r="O192" s="127"/>
    </row>
    <row r="193" spans="7:15" x14ac:dyDescent="0.25">
      <c r="G193" s="307"/>
      <c r="H193" s="94"/>
      <c r="I193" s="94"/>
      <c r="J193" s="127"/>
      <c r="L193" s="307"/>
      <c r="M193" s="94"/>
      <c r="N193" s="94"/>
      <c r="O193" s="127"/>
    </row>
    <row r="194" spans="7:15" x14ac:dyDescent="0.25">
      <c r="G194" s="307"/>
      <c r="H194" s="94"/>
      <c r="I194" s="94"/>
      <c r="J194" s="127"/>
      <c r="L194" s="307"/>
      <c r="M194" s="94"/>
      <c r="N194" s="94"/>
      <c r="O194" s="127"/>
    </row>
    <row r="195" spans="7:15" x14ac:dyDescent="0.25">
      <c r="G195" s="307"/>
      <c r="H195" s="94"/>
      <c r="I195" s="94"/>
      <c r="J195" s="127"/>
      <c r="L195" s="307"/>
      <c r="M195" s="94"/>
      <c r="N195" s="94"/>
      <c r="O195" s="127"/>
    </row>
    <row r="196" spans="7:15" x14ac:dyDescent="0.25">
      <c r="G196" s="307"/>
      <c r="H196" s="94"/>
      <c r="I196" s="94"/>
      <c r="J196" s="127"/>
      <c r="L196" s="307"/>
      <c r="M196" s="94"/>
      <c r="N196" s="94"/>
      <c r="O196" s="127"/>
    </row>
    <row r="197" spans="7:15" x14ac:dyDescent="0.25">
      <c r="G197" s="307"/>
      <c r="H197" s="94"/>
      <c r="I197" s="94"/>
      <c r="J197" s="127"/>
      <c r="L197" s="307"/>
      <c r="M197" s="94"/>
      <c r="N197" s="94"/>
      <c r="O197" s="127"/>
    </row>
    <row r="198" spans="7:15" x14ac:dyDescent="0.25">
      <c r="G198" s="307"/>
      <c r="H198" s="94"/>
      <c r="I198" s="94"/>
      <c r="J198" s="127"/>
      <c r="L198" s="307"/>
      <c r="M198" s="94"/>
      <c r="N198" s="94"/>
      <c r="O198" s="127"/>
    </row>
    <row r="199" spans="7:15" x14ac:dyDescent="0.25">
      <c r="G199" s="307"/>
      <c r="H199" s="94"/>
      <c r="I199" s="94"/>
      <c r="J199" s="127"/>
      <c r="L199" s="307"/>
      <c r="M199" s="94"/>
      <c r="N199" s="94"/>
      <c r="O199" s="127"/>
    </row>
    <row r="200" spans="7:15" x14ac:dyDescent="0.25">
      <c r="G200" s="307"/>
      <c r="H200" s="94"/>
      <c r="I200" s="94"/>
      <c r="J200" s="127"/>
      <c r="L200" s="307"/>
      <c r="M200" s="94"/>
      <c r="N200" s="94"/>
      <c r="O200" s="127"/>
    </row>
    <row r="201" spans="7:15" x14ac:dyDescent="0.25">
      <c r="G201" s="307"/>
      <c r="H201" s="94"/>
      <c r="I201" s="94"/>
      <c r="J201" s="127"/>
      <c r="L201" s="307"/>
      <c r="M201" s="94"/>
      <c r="N201" s="94"/>
      <c r="O201" s="127"/>
    </row>
    <row r="202" spans="7:15" x14ac:dyDescent="0.25">
      <c r="G202" s="307"/>
      <c r="H202" s="94"/>
      <c r="I202" s="94"/>
      <c r="J202" s="127"/>
      <c r="L202" s="307"/>
      <c r="M202" s="94"/>
      <c r="N202" s="94"/>
      <c r="O202" s="127"/>
    </row>
    <row r="203" spans="7:15" x14ac:dyDescent="0.25">
      <c r="G203" s="307"/>
      <c r="H203" s="94"/>
      <c r="I203" s="94"/>
      <c r="J203" s="127"/>
      <c r="L203" s="307"/>
      <c r="M203" s="94"/>
      <c r="N203" s="94"/>
      <c r="O203" s="127"/>
    </row>
    <row r="204" spans="7:15" x14ac:dyDescent="0.25">
      <c r="G204" s="307"/>
      <c r="H204" s="94"/>
      <c r="I204" s="94"/>
      <c r="J204" s="127"/>
      <c r="L204" s="307"/>
      <c r="M204" s="94"/>
      <c r="N204" s="94"/>
      <c r="O204" s="127"/>
    </row>
    <row r="205" spans="7:15" x14ac:dyDescent="0.25">
      <c r="G205" s="307"/>
      <c r="H205" s="94"/>
      <c r="I205" s="94"/>
      <c r="J205" s="127"/>
      <c r="L205" s="307"/>
      <c r="M205" s="94"/>
      <c r="N205" s="94"/>
      <c r="O205" s="127"/>
    </row>
    <row r="206" spans="7:15" x14ac:dyDescent="0.25">
      <c r="G206" s="307"/>
      <c r="H206" s="94"/>
      <c r="I206" s="94"/>
      <c r="J206" s="127"/>
      <c r="L206" s="307"/>
      <c r="M206" s="94"/>
      <c r="N206" s="94"/>
      <c r="O206" s="127"/>
    </row>
    <row r="207" spans="7:15" x14ac:dyDescent="0.25">
      <c r="G207" s="307"/>
      <c r="H207" s="94"/>
      <c r="I207" s="94"/>
      <c r="J207" s="127"/>
      <c r="L207" s="307"/>
      <c r="M207" s="94"/>
      <c r="N207" s="94"/>
      <c r="O207" s="127"/>
    </row>
    <row r="208" spans="7:15" x14ac:dyDescent="0.25">
      <c r="G208" s="307"/>
      <c r="H208" s="94"/>
      <c r="I208" s="94"/>
      <c r="J208" s="127"/>
      <c r="L208" s="307"/>
      <c r="M208" s="94"/>
      <c r="N208" s="94"/>
      <c r="O208" s="127"/>
    </row>
    <row r="209" spans="7:15" x14ac:dyDescent="0.25">
      <c r="G209" s="307"/>
      <c r="H209" s="94"/>
      <c r="I209" s="94"/>
      <c r="J209" s="127"/>
      <c r="L209" s="307"/>
      <c r="M209" s="94"/>
      <c r="N209" s="94"/>
      <c r="O209" s="127"/>
    </row>
    <row r="210" spans="7:15" x14ac:dyDescent="0.25">
      <c r="G210" s="307"/>
      <c r="H210" s="94"/>
      <c r="I210" s="94"/>
      <c r="J210" s="127"/>
      <c r="L210" s="307"/>
      <c r="M210" s="94"/>
      <c r="N210" s="94"/>
      <c r="O210" s="127"/>
    </row>
    <row r="211" spans="7:15" x14ac:dyDescent="0.25">
      <c r="G211" s="307"/>
      <c r="H211" s="94"/>
      <c r="I211" s="94"/>
      <c r="J211" s="127"/>
      <c r="L211" s="307"/>
      <c r="M211" s="94"/>
      <c r="N211" s="94"/>
      <c r="O211" s="127"/>
    </row>
    <row r="212" spans="7:15" x14ac:dyDescent="0.25">
      <c r="G212" s="307"/>
      <c r="H212" s="94"/>
      <c r="I212" s="94"/>
      <c r="J212" s="127"/>
      <c r="L212" s="307"/>
      <c r="M212" s="94"/>
      <c r="N212" s="94"/>
      <c r="O212" s="127"/>
    </row>
    <row r="213" spans="7:15" x14ac:dyDescent="0.25">
      <c r="G213" s="307"/>
      <c r="H213" s="94"/>
      <c r="I213" s="94"/>
      <c r="J213" s="127"/>
      <c r="L213" s="307"/>
      <c r="M213" s="94"/>
      <c r="N213" s="94"/>
      <c r="O213" s="127"/>
    </row>
    <row r="214" spans="7:15" x14ac:dyDescent="0.25">
      <c r="G214" s="307"/>
      <c r="H214" s="94"/>
      <c r="I214" s="94"/>
      <c r="J214" s="127"/>
      <c r="L214" s="307"/>
      <c r="M214" s="94"/>
      <c r="N214" s="94"/>
      <c r="O214" s="127"/>
    </row>
    <row r="215" spans="7:15" x14ac:dyDescent="0.25">
      <c r="G215" s="307"/>
      <c r="H215" s="94"/>
      <c r="I215" s="94"/>
      <c r="J215" s="127"/>
      <c r="L215" s="307"/>
      <c r="M215" s="94"/>
      <c r="N215" s="94"/>
      <c r="O215" s="127"/>
    </row>
    <row r="216" spans="7:15" x14ac:dyDescent="0.25">
      <c r="G216" s="307"/>
      <c r="H216" s="94"/>
      <c r="I216" s="94"/>
      <c r="J216" s="127"/>
      <c r="L216" s="307"/>
      <c r="M216" s="94"/>
      <c r="N216" s="94"/>
      <c r="O216" s="127"/>
    </row>
    <row r="217" spans="7:15" x14ac:dyDescent="0.25">
      <c r="G217" s="307"/>
      <c r="H217" s="94"/>
      <c r="I217" s="94"/>
      <c r="J217" s="127"/>
      <c r="L217" s="307"/>
      <c r="M217" s="94"/>
      <c r="N217" s="94"/>
      <c r="O217" s="127"/>
    </row>
    <row r="218" spans="7:15" x14ac:dyDescent="0.25">
      <c r="G218" s="307"/>
      <c r="H218" s="94"/>
      <c r="I218" s="94"/>
      <c r="J218" s="127"/>
      <c r="L218" s="307"/>
      <c r="M218" s="94"/>
      <c r="N218" s="94"/>
      <c r="O218" s="127"/>
    </row>
    <row r="219" spans="7:15" x14ac:dyDescent="0.25">
      <c r="G219" s="307"/>
      <c r="H219" s="94"/>
      <c r="I219" s="94"/>
      <c r="J219" s="127"/>
      <c r="L219" s="307"/>
      <c r="M219" s="94"/>
      <c r="N219" s="94"/>
      <c r="O219" s="127"/>
    </row>
    <row r="220" spans="7:15" x14ac:dyDescent="0.25">
      <c r="G220" s="307"/>
      <c r="H220" s="94"/>
      <c r="I220" s="94"/>
      <c r="J220" s="127"/>
      <c r="L220" s="307"/>
      <c r="M220" s="94"/>
      <c r="N220" s="94"/>
      <c r="O220" s="127"/>
    </row>
    <row r="221" spans="7:15" x14ac:dyDescent="0.25">
      <c r="G221" s="307"/>
      <c r="H221" s="94"/>
      <c r="I221" s="94"/>
      <c r="J221" s="127"/>
      <c r="L221" s="307"/>
      <c r="M221" s="94"/>
      <c r="N221" s="94"/>
      <c r="O221" s="127"/>
    </row>
    <row r="222" spans="7:15" x14ac:dyDescent="0.25">
      <c r="G222" s="307"/>
      <c r="H222" s="94"/>
      <c r="I222" s="94"/>
      <c r="J222" s="127"/>
      <c r="L222" s="307"/>
      <c r="M222" s="94"/>
      <c r="N222" s="94"/>
      <c r="O222" s="127"/>
    </row>
    <row r="223" spans="7:15" x14ac:dyDescent="0.25">
      <c r="G223" s="307"/>
      <c r="H223" s="94"/>
      <c r="I223" s="94"/>
      <c r="J223" s="127"/>
      <c r="L223" s="307"/>
      <c r="M223" s="94"/>
      <c r="N223" s="94"/>
      <c r="O223" s="127"/>
    </row>
    <row r="224" spans="7:15" x14ac:dyDescent="0.25">
      <c r="G224" s="307"/>
      <c r="H224" s="94"/>
      <c r="I224" s="94"/>
      <c r="J224" s="127"/>
      <c r="L224" s="307"/>
      <c r="M224" s="94"/>
      <c r="N224" s="94"/>
      <c r="O224" s="127"/>
    </row>
    <row r="225" spans="7:15" x14ac:dyDescent="0.25">
      <c r="G225" s="307"/>
      <c r="H225" s="94"/>
      <c r="I225" s="94"/>
      <c r="J225" s="127"/>
      <c r="L225" s="307"/>
      <c r="M225" s="94"/>
      <c r="N225" s="94"/>
      <c r="O225" s="127"/>
    </row>
    <row r="226" spans="7:15" x14ac:dyDescent="0.25">
      <c r="G226" s="307"/>
      <c r="H226" s="94"/>
      <c r="I226" s="94"/>
      <c r="J226" s="127"/>
      <c r="L226" s="307"/>
      <c r="M226" s="94"/>
      <c r="N226" s="94"/>
      <c r="O226" s="127"/>
    </row>
    <row r="227" spans="7:15" x14ac:dyDescent="0.25">
      <c r="G227" s="307"/>
      <c r="H227" s="94"/>
      <c r="I227" s="94"/>
      <c r="J227" s="127"/>
      <c r="L227" s="307"/>
      <c r="M227" s="94"/>
      <c r="N227" s="94"/>
      <c r="O227" s="127"/>
    </row>
    <row r="228" spans="7:15" x14ac:dyDescent="0.25">
      <c r="G228" s="307"/>
      <c r="H228" s="94"/>
      <c r="I228" s="94"/>
      <c r="J228" s="127"/>
      <c r="L228" s="307"/>
      <c r="M228" s="94"/>
      <c r="N228" s="94"/>
      <c r="O228" s="127"/>
    </row>
    <row r="229" spans="7:15" x14ac:dyDescent="0.25">
      <c r="G229" s="307"/>
      <c r="H229" s="94"/>
      <c r="I229" s="94"/>
      <c r="J229" s="127"/>
      <c r="L229" s="307"/>
      <c r="M229" s="94"/>
      <c r="N229" s="94"/>
      <c r="O229" s="127"/>
    </row>
    <row r="230" spans="7:15" x14ac:dyDescent="0.25">
      <c r="G230" s="307"/>
      <c r="H230" s="94"/>
      <c r="I230" s="94"/>
      <c r="J230" s="127"/>
      <c r="L230" s="307"/>
      <c r="M230" s="94"/>
      <c r="N230" s="94"/>
      <c r="O230" s="127"/>
    </row>
    <row r="231" spans="7:15" x14ac:dyDescent="0.25">
      <c r="G231" s="307"/>
      <c r="H231" s="94"/>
      <c r="I231" s="94"/>
      <c r="J231" s="127"/>
      <c r="L231" s="307"/>
      <c r="M231" s="94"/>
      <c r="N231" s="94"/>
      <c r="O231" s="127"/>
    </row>
    <row r="232" spans="7:15" x14ac:dyDescent="0.25">
      <c r="G232" s="307"/>
      <c r="H232" s="94"/>
      <c r="I232" s="94"/>
      <c r="J232" s="127"/>
      <c r="L232" s="307"/>
      <c r="M232" s="94"/>
      <c r="N232" s="94"/>
      <c r="O232" s="127"/>
    </row>
    <row r="233" spans="7:15" x14ac:dyDescent="0.25">
      <c r="G233" s="307"/>
      <c r="H233" s="94"/>
      <c r="I233" s="94"/>
      <c r="J233" s="127"/>
      <c r="L233" s="307"/>
      <c r="M233" s="94"/>
      <c r="N233" s="94"/>
      <c r="O233" s="127"/>
    </row>
    <row r="234" spans="7:15" x14ac:dyDescent="0.25">
      <c r="G234" s="307"/>
      <c r="H234" s="94"/>
      <c r="I234" s="94"/>
      <c r="J234" s="127"/>
      <c r="L234" s="307"/>
      <c r="M234" s="94"/>
      <c r="N234" s="94"/>
      <c r="O234" s="127"/>
    </row>
    <row r="235" spans="7:15" x14ac:dyDescent="0.25">
      <c r="G235" s="307"/>
      <c r="H235" s="94"/>
      <c r="I235" s="94"/>
      <c r="J235" s="127"/>
      <c r="L235" s="307"/>
      <c r="M235" s="94"/>
      <c r="N235" s="94"/>
      <c r="O235" s="127"/>
    </row>
    <row r="236" spans="7:15" x14ac:dyDescent="0.25">
      <c r="G236" s="307"/>
      <c r="H236" s="94"/>
      <c r="I236" s="94"/>
      <c r="J236" s="127"/>
      <c r="L236" s="307"/>
      <c r="M236" s="94"/>
      <c r="N236" s="94"/>
      <c r="O236" s="127"/>
    </row>
    <row r="237" spans="7:15" x14ac:dyDescent="0.25">
      <c r="G237" s="307"/>
      <c r="H237" s="94"/>
      <c r="I237" s="94"/>
      <c r="J237" s="127"/>
      <c r="L237" s="307"/>
      <c r="M237" s="94"/>
      <c r="N237" s="94"/>
      <c r="O237" s="127"/>
    </row>
    <row r="238" spans="7:15" x14ac:dyDescent="0.25">
      <c r="G238" s="307"/>
      <c r="H238" s="94"/>
      <c r="I238" s="94"/>
      <c r="J238" s="127"/>
      <c r="L238" s="307"/>
      <c r="M238" s="94"/>
      <c r="N238" s="94"/>
      <c r="O238" s="127"/>
    </row>
    <row r="239" spans="7:15" x14ac:dyDescent="0.25">
      <c r="G239" s="307"/>
      <c r="H239" s="94"/>
      <c r="I239" s="94"/>
      <c r="J239" s="127"/>
      <c r="L239" s="307"/>
      <c r="M239" s="94"/>
      <c r="N239" s="94"/>
      <c r="O239" s="127"/>
    </row>
    <row r="240" spans="7:15" x14ac:dyDescent="0.25">
      <c r="G240" s="307"/>
      <c r="H240" s="94"/>
      <c r="I240" s="94"/>
      <c r="J240" s="127"/>
      <c r="L240" s="307"/>
      <c r="M240" s="94"/>
      <c r="N240" s="94"/>
      <c r="O240" s="127"/>
    </row>
    <row r="241" spans="7:15" x14ac:dyDescent="0.25">
      <c r="G241" s="307"/>
      <c r="H241" s="94"/>
      <c r="I241" s="94"/>
      <c r="J241" s="127"/>
      <c r="L241" s="307"/>
      <c r="M241" s="94"/>
      <c r="N241" s="94"/>
      <c r="O241" s="127"/>
    </row>
    <row r="242" spans="7:15" x14ac:dyDescent="0.25">
      <c r="G242" s="307"/>
      <c r="H242" s="94"/>
      <c r="I242" s="94"/>
      <c r="J242" s="127"/>
      <c r="L242" s="307"/>
      <c r="M242" s="94"/>
      <c r="N242" s="94"/>
      <c r="O242" s="127"/>
    </row>
    <row r="243" spans="7:15" x14ac:dyDescent="0.25">
      <c r="G243" s="307"/>
      <c r="H243" s="94"/>
      <c r="I243" s="94"/>
      <c r="J243" s="127"/>
      <c r="L243" s="307"/>
      <c r="M243" s="94"/>
      <c r="N243" s="94"/>
      <c r="O243" s="127"/>
    </row>
    <row r="244" spans="7:15" x14ac:dyDescent="0.25">
      <c r="G244" s="307"/>
      <c r="H244" s="94"/>
      <c r="I244" s="94"/>
      <c r="J244" s="127"/>
      <c r="L244" s="307"/>
      <c r="M244" s="94"/>
      <c r="N244" s="94"/>
      <c r="O244" s="127"/>
    </row>
    <row r="245" spans="7:15" x14ac:dyDescent="0.25">
      <c r="G245" s="307"/>
      <c r="H245" s="94"/>
      <c r="I245" s="94"/>
      <c r="J245" s="127"/>
      <c r="L245" s="307"/>
      <c r="M245" s="94"/>
      <c r="N245" s="94"/>
      <c r="O245" s="127"/>
    </row>
    <row r="246" spans="7:15" x14ac:dyDescent="0.25">
      <c r="G246" s="307"/>
      <c r="H246" s="94"/>
      <c r="I246" s="94"/>
      <c r="J246" s="127"/>
      <c r="L246" s="307"/>
      <c r="M246" s="94"/>
      <c r="N246" s="94"/>
      <c r="O246" s="127"/>
    </row>
    <row r="247" spans="7:15" x14ac:dyDescent="0.25">
      <c r="G247" s="307"/>
      <c r="H247" s="94"/>
      <c r="I247" s="94"/>
      <c r="J247" s="127"/>
      <c r="L247" s="307"/>
      <c r="M247" s="94"/>
      <c r="N247" s="94"/>
      <c r="O247" s="127"/>
    </row>
    <row r="248" spans="7:15" x14ac:dyDescent="0.25">
      <c r="G248" s="307"/>
      <c r="H248" s="94"/>
      <c r="I248" s="94"/>
      <c r="J248" s="127"/>
      <c r="L248" s="307"/>
      <c r="M248" s="94"/>
      <c r="N248" s="94"/>
      <c r="O248" s="127"/>
    </row>
    <row r="249" spans="7:15" x14ac:dyDescent="0.25">
      <c r="G249" s="307"/>
      <c r="H249" s="94"/>
      <c r="I249" s="94"/>
      <c r="J249" s="127"/>
      <c r="L249" s="307"/>
      <c r="M249" s="94"/>
      <c r="N249" s="94"/>
      <c r="O249" s="127"/>
    </row>
    <row r="250" spans="7:15" x14ac:dyDescent="0.25">
      <c r="G250" s="307"/>
      <c r="H250" s="94"/>
      <c r="I250" s="94"/>
      <c r="J250" s="127"/>
      <c r="L250" s="307"/>
      <c r="M250" s="94"/>
      <c r="N250" s="94"/>
      <c r="O250" s="127"/>
    </row>
    <row r="251" spans="7:15" x14ac:dyDescent="0.25">
      <c r="G251" s="307"/>
      <c r="H251" s="94"/>
      <c r="I251" s="94"/>
      <c r="J251" s="127"/>
      <c r="L251" s="307"/>
      <c r="M251" s="94"/>
      <c r="N251" s="94"/>
      <c r="O251" s="127"/>
    </row>
    <row r="252" spans="7:15" x14ac:dyDescent="0.25">
      <c r="G252" s="307"/>
      <c r="H252" s="94"/>
      <c r="I252" s="94"/>
      <c r="J252" s="127"/>
      <c r="L252" s="307"/>
      <c r="M252" s="94"/>
      <c r="N252" s="94"/>
      <c r="O252" s="127"/>
    </row>
    <row r="253" spans="7:15" x14ac:dyDescent="0.25">
      <c r="G253" s="307"/>
      <c r="H253" s="94"/>
      <c r="I253" s="94"/>
      <c r="J253" s="127"/>
      <c r="L253" s="307"/>
      <c r="M253" s="94"/>
      <c r="N253" s="94"/>
      <c r="O253" s="127"/>
    </row>
    <row r="254" spans="7:15" x14ac:dyDescent="0.25">
      <c r="G254" s="307"/>
      <c r="H254" s="94"/>
      <c r="I254" s="94"/>
      <c r="J254" s="127"/>
      <c r="L254" s="307"/>
      <c r="M254" s="94"/>
      <c r="N254" s="94"/>
      <c r="O254" s="127"/>
    </row>
    <row r="255" spans="7:15" x14ac:dyDescent="0.25">
      <c r="G255" s="307"/>
      <c r="H255" s="94"/>
      <c r="I255" s="94"/>
      <c r="J255" s="127"/>
      <c r="L255" s="307"/>
      <c r="M255" s="94"/>
      <c r="N255" s="94"/>
      <c r="O255" s="127"/>
    </row>
    <row r="256" spans="7:15" x14ac:dyDescent="0.25">
      <c r="G256" s="307"/>
      <c r="H256" s="94"/>
      <c r="I256" s="94"/>
      <c r="J256" s="127"/>
      <c r="L256" s="307"/>
      <c r="M256" s="94"/>
      <c r="N256" s="94"/>
      <c r="O256" s="127"/>
    </row>
    <row r="257" spans="7:15" x14ac:dyDescent="0.25">
      <c r="G257" s="307"/>
      <c r="H257" s="94"/>
      <c r="I257" s="94"/>
      <c r="J257" s="127"/>
      <c r="L257" s="307"/>
      <c r="M257" s="94"/>
      <c r="N257" s="94"/>
      <c r="O257" s="127"/>
    </row>
    <row r="258" spans="7:15" x14ac:dyDescent="0.25">
      <c r="G258" s="307"/>
      <c r="H258" s="94"/>
      <c r="I258" s="94"/>
      <c r="J258" s="127"/>
      <c r="L258" s="307"/>
      <c r="M258" s="94"/>
      <c r="N258" s="94"/>
      <c r="O258" s="127"/>
    </row>
    <row r="259" spans="7:15" x14ac:dyDescent="0.25">
      <c r="G259" s="307"/>
      <c r="H259" s="94"/>
      <c r="I259" s="94"/>
      <c r="J259" s="127"/>
      <c r="L259" s="307"/>
      <c r="M259" s="94"/>
      <c r="N259" s="94"/>
      <c r="O259" s="127"/>
    </row>
    <row r="260" spans="7:15" x14ac:dyDescent="0.25">
      <c r="G260" s="307"/>
      <c r="H260" s="94"/>
      <c r="I260" s="94"/>
      <c r="J260" s="127"/>
      <c r="L260" s="307"/>
      <c r="M260" s="94"/>
      <c r="N260" s="94"/>
      <c r="O260" s="127"/>
    </row>
    <row r="261" spans="7:15" x14ac:dyDescent="0.25">
      <c r="G261" s="307"/>
      <c r="H261" s="94"/>
      <c r="I261" s="94"/>
      <c r="J261" s="127"/>
      <c r="L261" s="307"/>
      <c r="M261" s="94"/>
      <c r="N261" s="94"/>
      <c r="O261" s="127"/>
    </row>
    <row r="262" spans="7:15" x14ac:dyDescent="0.25">
      <c r="G262" s="307"/>
      <c r="H262" s="94"/>
      <c r="I262" s="94"/>
      <c r="J262" s="127"/>
      <c r="L262" s="307"/>
      <c r="M262" s="94"/>
      <c r="N262" s="94"/>
      <c r="O262" s="127"/>
    </row>
    <row r="263" spans="7:15" x14ac:dyDescent="0.25">
      <c r="G263" s="307"/>
      <c r="H263" s="94"/>
      <c r="I263" s="94"/>
      <c r="J263" s="127"/>
      <c r="L263" s="307"/>
      <c r="M263" s="94"/>
      <c r="N263" s="94"/>
      <c r="O263" s="127"/>
    </row>
    <row r="264" spans="7:15" x14ac:dyDescent="0.25">
      <c r="G264" s="307"/>
      <c r="H264" s="94"/>
      <c r="I264" s="94"/>
      <c r="J264" s="127"/>
      <c r="L264" s="307"/>
      <c r="M264" s="94"/>
      <c r="N264" s="94"/>
      <c r="O264" s="127"/>
    </row>
    <row r="265" spans="7:15" x14ac:dyDescent="0.25">
      <c r="G265" s="307"/>
      <c r="H265" s="94"/>
      <c r="I265" s="94"/>
      <c r="J265" s="127"/>
      <c r="L265" s="307"/>
      <c r="M265" s="94"/>
      <c r="N265" s="94"/>
      <c r="O265" s="127"/>
    </row>
    <row r="266" spans="7:15" x14ac:dyDescent="0.25">
      <c r="G266" s="307"/>
      <c r="H266" s="94"/>
      <c r="I266" s="94"/>
      <c r="J266" s="127"/>
      <c r="L266" s="307"/>
      <c r="M266" s="94"/>
      <c r="N266" s="94"/>
      <c r="O266" s="127"/>
    </row>
    <row r="267" spans="7:15" x14ac:dyDescent="0.25">
      <c r="G267" s="307"/>
      <c r="H267" s="94"/>
      <c r="I267" s="94"/>
      <c r="J267" s="127"/>
      <c r="L267" s="307"/>
      <c r="M267" s="94"/>
      <c r="N267" s="94"/>
      <c r="O267" s="127"/>
    </row>
    <row r="268" spans="7:15" x14ac:dyDescent="0.25">
      <c r="G268" s="307"/>
      <c r="H268" s="94"/>
      <c r="I268" s="94"/>
      <c r="J268" s="127"/>
      <c r="L268" s="307"/>
      <c r="M268" s="94"/>
      <c r="N268" s="94"/>
      <c r="O268" s="127"/>
    </row>
    <row r="269" spans="7:15" x14ac:dyDescent="0.25">
      <c r="G269" s="307"/>
      <c r="H269" s="94"/>
      <c r="I269" s="94"/>
      <c r="J269" s="127"/>
      <c r="L269" s="307"/>
      <c r="M269" s="94"/>
      <c r="N269" s="94"/>
      <c r="O269" s="127"/>
    </row>
    <row r="270" spans="7:15" x14ac:dyDescent="0.25">
      <c r="G270" s="307"/>
      <c r="H270" s="94"/>
      <c r="I270" s="94"/>
      <c r="J270" s="127"/>
      <c r="L270" s="307"/>
      <c r="M270" s="94"/>
      <c r="N270" s="94"/>
      <c r="O270" s="127"/>
    </row>
    <row r="271" spans="7:15" x14ac:dyDescent="0.25">
      <c r="G271" s="307"/>
      <c r="H271" s="94"/>
      <c r="I271" s="94"/>
      <c r="J271" s="127"/>
      <c r="L271" s="307"/>
      <c r="M271" s="94"/>
      <c r="N271" s="94"/>
      <c r="O271" s="127"/>
    </row>
    <row r="272" spans="7:15" x14ac:dyDescent="0.25">
      <c r="G272" s="307"/>
      <c r="H272" s="94"/>
      <c r="I272" s="94"/>
      <c r="J272" s="127"/>
      <c r="L272" s="307"/>
      <c r="M272" s="94"/>
      <c r="N272" s="94"/>
      <c r="O272" s="127"/>
    </row>
    <row r="273" spans="7:15" x14ac:dyDescent="0.25">
      <c r="G273" s="307"/>
      <c r="H273" s="94"/>
      <c r="I273" s="94"/>
      <c r="J273" s="127"/>
      <c r="L273" s="307"/>
      <c r="M273" s="94"/>
      <c r="N273" s="94"/>
      <c r="O273" s="127"/>
    </row>
    <row r="274" spans="7:15" x14ac:dyDescent="0.25">
      <c r="G274" s="307"/>
      <c r="H274" s="94"/>
      <c r="I274" s="94"/>
      <c r="J274" s="127"/>
      <c r="L274" s="307"/>
      <c r="M274" s="94"/>
      <c r="N274" s="94"/>
      <c r="O274" s="127"/>
    </row>
    <row r="275" spans="7:15" x14ac:dyDescent="0.25">
      <c r="G275" s="307"/>
      <c r="H275" s="94"/>
      <c r="I275" s="94"/>
      <c r="J275" s="127"/>
      <c r="L275" s="307"/>
      <c r="M275" s="94"/>
      <c r="N275" s="94"/>
      <c r="O275" s="127"/>
    </row>
    <row r="276" spans="7:15" x14ac:dyDescent="0.25">
      <c r="G276" s="307"/>
      <c r="H276" s="94"/>
      <c r="I276" s="94"/>
      <c r="J276" s="127"/>
      <c r="L276" s="307"/>
      <c r="M276" s="94"/>
      <c r="N276" s="94"/>
      <c r="O276" s="127"/>
    </row>
    <row r="277" spans="7:15" x14ac:dyDescent="0.25">
      <c r="G277" s="307"/>
      <c r="H277" s="94"/>
      <c r="I277" s="94"/>
      <c r="J277" s="127"/>
      <c r="L277" s="307"/>
      <c r="M277" s="94"/>
      <c r="N277" s="94"/>
      <c r="O277" s="127"/>
    </row>
    <row r="278" spans="7:15" x14ac:dyDescent="0.25">
      <c r="G278" s="307"/>
      <c r="H278" s="94"/>
      <c r="I278" s="94"/>
      <c r="J278" s="127"/>
      <c r="L278" s="307"/>
      <c r="M278" s="94"/>
      <c r="N278" s="94"/>
      <c r="O278" s="127"/>
    </row>
    <row r="279" spans="7:15" x14ac:dyDescent="0.25">
      <c r="G279" s="307"/>
      <c r="H279" s="94"/>
      <c r="I279" s="94"/>
      <c r="J279" s="127"/>
      <c r="L279" s="307"/>
      <c r="M279" s="94"/>
      <c r="N279" s="94"/>
      <c r="O279" s="127"/>
    </row>
    <row r="280" spans="7:15" x14ac:dyDescent="0.25">
      <c r="G280" s="307"/>
      <c r="H280" s="94"/>
      <c r="I280" s="94"/>
      <c r="J280" s="127"/>
      <c r="L280" s="307"/>
      <c r="M280" s="94"/>
      <c r="N280" s="94"/>
      <c r="O280" s="127"/>
    </row>
    <row r="281" spans="7:15" x14ac:dyDescent="0.25">
      <c r="G281" s="307"/>
      <c r="H281" s="94"/>
      <c r="I281" s="94"/>
      <c r="J281" s="127"/>
      <c r="L281" s="307"/>
      <c r="M281" s="94"/>
      <c r="N281" s="94"/>
      <c r="O281" s="127"/>
    </row>
    <row r="282" spans="7:15" x14ac:dyDescent="0.25">
      <c r="G282" s="307"/>
      <c r="H282" s="94"/>
      <c r="I282" s="94"/>
      <c r="J282" s="127"/>
      <c r="L282" s="307"/>
      <c r="M282" s="94"/>
      <c r="N282" s="94"/>
      <c r="O282" s="127"/>
    </row>
    <row r="283" spans="7:15" x14ac:dyDescent="0.25">
      <c r="G283" s="307"/>
      <c r="H283" s="94"/>
      <c r="I283" s="94"/>
      <c r="J283" s="127"/>
      <c r="L283" s="307"/>
      <c r="M283" s="94"/>
      <c r="N283" s="94"/>
      <c r="O283" s="127"/>
    </row>
    <row r="284" spans="7:15" x14ac:dyDescent="0.25">
      <c r="G284" s="307"/>
      <c r="H284" s="94"/>
      <c r="I284" s="94"/>
      <c r="J284" s="127"/>
      <c r="L284" s="307"/>
      <c r="M284" s="94"/>
      <c r="N284" s="94"/>
      <c r="O284" s="127"/>
    </row>
    <row r="285" spans="7:15" x14ac:dyDescent="0.25">
      <c r="G285" s="307"/>
      <c r="H285" s="94"/>
      <c r="I285" s="94"/>
      <c r="J285" s="127"/>
      <c r="L285" s="307"/>
      <c r="M285" s="94"/>
      <c r="N285" s="94"/>
      <c r="O285" s="127"/>
    </row>
    <row r="286" spans="7:15" x14ac:dyDescent="0.25">
      <c r="G286" s="307"/>
      <c r="H286" s="94"/>
      <c r="I286" s="94"/>
      <c r="J286" s="127"/>
      <c r="L286" s="307"/>
      <c r="M286" s="94"/>
      <c r="N286" s="94"/>
      <c r="O286" s="127"/>
    </row>
    <row r="287" spans="7:15" x14ac:dyDescent="0.25">
      <c r="G287" s="307"/>
      <c r="H287" s="94"/>
      <c r="I287" s="94"/>
      <c r="J287" s="127"/>
      <c r="L287" s="307"/>
      <c r="M287" s="94"/>
      <c r="N287" s="94"/>
      <c r="O287" s="127"/>
    </row>
    <row r="288" spans="7:15" x14ac:dyDescent="0.25">
      <c r="G288" s="307"/>
      <c r="H288" s="94"/>
      <c r="I288" s="94"/>
      <c r="J288" s="127"/>
      <c r="L288" s="307"/>
      <c r="M288" s="94"/>
      <c r="N288" s="94"/>
      <c r="O288" s="127"/>
    </row>
    <row r="289" spans="7:15" x14ac:dyDescent="0.25">
      <c r="G289" s="307"/>
      <c r="H289" s="94"/>
      <c r="I289" s="94"/>
      <c r="J289" s="127"/>
      <c r="L289" s="307"/>
      <c r="M289" s="94"/>
      <c r="N289" s="94"/>
      <c r="O289" s="127"/>
    </row>
    <row r="290" spans="7:15" x14ac:dyDescent="0.25">
      <c r="G290" s="307"/>
      <c r="H290" s="94"/>
      <c r="I290" s="94"/>
      <c r="J290" s="127"/>
      <c r="L290" s="307"/>
      <c r="M290" s="94"/>
      <c r="N290" s="94"/>
      <c r="O290" s="127"/>
    </row>
    <row r="291" spans="7:15" x14ac:dyDescent="0.25">
      <c r="G291" s="307"/>
      <c r="H291" s="94"/>
      <c r="I291" s="94"/>
      <c r="J291" s="127"/>
      <c r="L291" s="307"/>
      <c r="M291" s="94"/>
      <c r="N291" s="94"/>
      <c r="O291" s="127"/>
    </row>
    <row r="292" spans="7:15" x14ac:dyDescent="0.25">
      <c r="G292" s="307"/>
      <c r="H292" s="94"/>
      <c r="I292" s="94"/>
      <c r="J292" s="127"/>
      <c r="L292" s="307"/>
      <c r="M292" s="94"/>
      <c r="N292" s="94"/>
      <c r="O292" s="127"/>
    </row>
    <row r="293" spans="7:15" x14ac:dyDescent="0.25">
      <c r="G293" s="307"/>
      <c r="H293" s="94"/>
      <c r="I293" s="94"/>
      <c r="J293" s="127"/>
      <c r="L293" s="307"/>
      <c r="M293" s="94"/>
      <c r="N293" s="94"/>
      <c r="O293" s="127"/>
    </row>
    <row r="294" spans="7:15" x14ac:dyDescent="0.25">
      <c r="G294" s="307"/>
      <c r="H294" s="94"/>
      <c r="I294" s="94"/>
      <c r="J294" s="127"/>
      <c r="L294" s="307"/>
      <c r="M294" s="94"/>
      <c r="N294" s="94"/>
      <c r="O294" s="127"/>
    </row>
    <row r="295" spans="7:15" x14ac:dyDescent="0.25">
      <c r="G295" s="307"/>
      <c r="H295" s="94"/>
      <c r="I295" s="94"/>
      <c r="J295" s="127"/>
      <c r="L295" s="307"/>
      <c r="M295" s="94"/>
      <c r="N295" s="94"/>
      <c r="O295" s="127"/>
    </row>
    <row r="296" spans="7:15" x14ac:dyDescent="0.25">
      <c r="G296" s="307"/>
      <c r="H296" s="94"/>
      <c r="I296" s="94"/>
      <c r="J296" s="127"/>
      <c r="L296" s="307"/>
      <c r="M296" s="94"/>
      <c r="N296" s="94"/>
      <c r="O296" s="127"/>
    </row>
    <row r="297" spans="7:15" x14ac:dyDescent="0.25">
      <c r="G297" s="307"/>
      <c r="H297" s="94"/>
      <c r="I297" s="94"/>
      <c r="J297" s="127"/>
      <c r="L297" s="307"/>
      <c r="M297" s="94"/>
      <c r="N297" s="94"/>
      <c r="O297" s="127"/>
    </row>
    <row r="298" spans="7:15" x14ac:dyDescent="0.25">
      <c r="G298" s="307"/>
      <c r="H298" s="94"/>
      <c r="I298" s="94"/>
      <c r="J298" s="127"/>
      <c r="L298" s="307"/>
      <c r="M298" s="94"/>
      <c r="N298" s="94"/>
      <c r="O298" s="127"/>
    </row>
    <row r="299" spans="7:15" x14ac:dyDescent="0.25">
      <c r="G299" s="307"/>
      <c r="H299" s="94"/>
      <c r="I299" s="94"/>
      <c r="J299" s="127"/>
      <c r="L299" s="307"/>
      <c r="M299" s="94"/>
      <c r="N299" s="94"/>
      <c r="O299" s="127"/>
    </row>
    <row r="300" spans="7:15" x14ac:dyDescent="0.25">
      <c r="G300" s="307"/>
      <c r="H300" s="94"/>
      <c r="I300" s="94"/>
      <c r="J300" s="127"/>
      <c r="L300" s="307"/>
      <c r="M300" s="94"/>
      <c r="N300" s="94"/>
      <c r="O300" s="127"/>
    </row>
    <row r="301" spans="7:15" x14ac:dyDescent="0.25">
      <c r="G301" s="307"/>
      <c r="H301" s="94"/>
      <c r="I301" s="94"/>
      <c r="J301" s="127"/>
      <c r="L301" s="307"/>
      <c r="M301" s="94"/>
      <c r="N301" s="94"/>
      <c r="O301" s="127"/>
    </row>
    <row r="302" spans="7:15" x14ac:dyDescent="0.25">
      <c r="G302" s="309"/>
      <c r="H302" s="94"/>
      <c r="I302" s="94"/>
      <c r="J302" s="127"/>
      <c r="L302" s="309"/>
      <c r="M302" s="94"/>
      <c r="N302" s="94"/>
      <c r="O302" s="127"/>
    </row>
  </sheetData>
  <sheetProtection algorithmName="SHA-512" hashValue="BQpB4gX99K5MUmw8FzXXYrwHJyqDEqc8QhkTQhx6iUOT2Xs6SZJ8xn/iNSsTB16uIuCxp6xwprDSli0D87rKsg==" saltValue="LQbIDoKe3ynX7GIlgHHNvw==" spinCount="100000" sheet="1" objects="1" scenarios="1"/>
  <mergeCells count="12">
    <mergeCell ref="L3:L302"/>
    <mergeCell ref="B33:D33"/>
    <mergeCell ref="B32:D32"/>
    <mergeCell ref="B28:D28"/>
    <mergeCell ref="B29:D29"/>
    <mergeCell ref="G3:G302"/>
    <mergeCell ref="B35:D35"/>
    <mergeCell ref="B36:D36"/>
    <mergeCell ref="B25:D25"/>
    <mergeCell ref="B26:D26"/>
    <mergeCell ref="B30:D30"/>
    <mergeCell ref="C22:D22"/>
  </mergeCells>
  <pageMargins left="0.7" right="0.7" top="0.75" bottom="0.75" header="0.3" footer="0.3"/>
  <pageSetup paperSize="9" orientation="portrait" r:id="rId1"/>
  <ignoredErrors>
    <ignoredError sqref="E6" 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202DFFB1-AA16-46D4-B875-37B2A28CF5CD}">
          <x14:formula1>
            <xm:f>Desplegables!$G$5:$G$24</xm:f>
          </x14:formula1>
          <xm:sqref>M3:M302 H3:H302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EB535-FC9D-4793-BE13-4EF529CB0153}">
  <dimension ref="A1:T60"/>
  <sheetViews>
    <sheetView zoomScale="40" zoomScaleNormal="40" workbookViewId="0">
      <selection activeCell="F32" sqref="F32"/>
    </sheetView>
  </sheetViews>
  <sheetFormatPr baseColWidth="10" defaultColWidth="11.42578125" defaultRowHeight="15" x14ac:dyDescent="0.25"/>
  <cols>
    <col min="1" max="5" width="11.42578125" style="29"/>
    <col min="6" max="6" width="50" style="29" customWidth="1"/>
    <col min="7" max="7" width="51.140625" style="29" customWidth="1"/>
    <col min="8" max="8" width="47.42578125" style="29" customWidth="1"/>
    <col min="9" max="9" width="48" style="29" customWidth="1"/>
    <col min="10" max="10" width="39.140625" style="29" customWidth="1"/>
    <col min="11" max="11" width="71.5703125" style="29" customWidth="1"/>
    <col min="12" max="12" width="37.140625" style="29" customWidth="1"/>
    <col min="13" max="13" width="46.42578125" style="29" customWidth="1"/>
    <col min="14" max="20" width="11.42578125" style="29"/>
    <col min="21" max="21" width="43.5703125" style="29" customWidth="1"/>
    <col min="22" max="16384" width="11.42578125" style="29"/>
  </cols>
  <sheetData>
    <row r="1" spans="1:20" x14ac:dyDescent="0.25">
      <c r="A1" s="35"/>
      <c r="B1" s="35"/>
      <c r="C1" s="35"/>
      <c r="D1" s="35"/>
      <c r="E1" s="35"/>
      <c r="F1" s="35"/>
      <c r="G1" s="35"/>
      <c r="H1" s="35"/>
      <c r="I1" s="35"/>
      <c r="J1" s="35"/>
      <c r="K1" s="35"/>
      <c r="L1" s="35"/>
      <c r="M1" s="35"/>
      <c r="N1" s="35"/>
      <c r="O1" s="35"/>
      <c r="P1" s="35"/>
      <c r="Q1" s="35"/>
      <c r="R1" s="35"/>
      <c r="S1" s="35"/>
      <c r="T1" s="35"/>
    </row>
    <row r="2" spans="1:20" x14ac:dyDescent="0.25">
      <c r="A2" s="35"/>
      <c r="B2" s="35"/>
      <c r="C2" s="35"/>
      <c r="D2" s="35"/>
      <c r="E2" s="35"/>
      <c r="F2" s="35"/>
      <c r="G2" s="35"/>
      <c r="H2" s="35"/>
      <c r="I2" s="35"/>
      <c r="J2" s="35"/>
      <c r="K2" s="35"/>
      <c r="L2" s="35"/>
      <c r="M2" s="35"/>
      <c r="N2" s="35"/>
      <c r="O2" s="35"/>
      <c r="P2" s="35"/>
      <c r="Q2" s="35"/>
      <c r="R2" s="35"/>
      <c r="S2" s="35"/>
      <c r="T2" s="35"/>
    </row>
    <row r="3" spans="1:20" x14ac:dyDescent="0.25">
      <c r="A3" s="35"/>
      <c r="B3" s="35"/>
      <c r="C3" s="35"/>
      <c r="D3" s="35"/>
      <c r="E3" s="35"/>
      <c r="F3" s="35"/>
      <c r="G3" s="35"/>
      <c r="H3" s="35"/>
      <c r="I3" s="35"/>
      <c r="J3" s="35"/>
      <c r="K3" s="35"/>
      <c r="L3" s="35"/>
      <c r="M3" s="35"/>
      <c r="N3" s="35"/>
      <c r="O3" s="35"/>
      <c r="P3" s="35"/>
      <c r="Q3" s="35"/>
      <c r="R3" s="35"/>
      <c r="S3" s="35"/>
      <c r="T3" s="35"/>
    </row>
    <row r="4" spans="1:20" x14ac:dyDescent="0.25">
      <c r="A4" s="35"/>
      <c r="B4" s="35"/>
      <c r="C4" s="35"/>
      <c r="D4" s="35"/>
      <c r="E4" s="35"/>
      <c r="F4" s="35"/>
      <c r="G4" s="35"/>
      <c r="H4" s="35"/>
      <c r="I4" s="35"/>
      <c r="J4" s="35"/>
      <c r="K4" s="35"/>
      <c r="L4" s="35"/>
      <c r="M4" s="35"/>
      <c r="N4" s="35"/>
      <c r="O4" s="35"/>
      <c r="P4" s="35"/>
      <c r="Q4" s="35"/>
      <c r="R4" s="35"/>
      <c r="S4" s="35"/>
      <c r="T4" s="35"/>
    </row>
    <row r="5" spans="1:20" x14ac:dyDescent="0.25">
      <c r="A5" s="35"/>
      <c r="B5" s="35"/>
      <c r="C5" s="35"/>
      <c r="D5" s="35"/>
      <c r="E5" s="35"/>
      <c r="F5" s="35"/>
      <c r="G5" s="35"/>
      <c r="H5" s="35"/>
      <c r="I5" s="35"/>
      <c r="J5" s="35"/>
      <c r="K5" s="35"/>
      <c r="L5" s="35"/>
      <c r="M5" s="35"/>
      <c r="N5" s="35"/>
      <c r="O5" s="35"/>
      <c r="P5" s="35"/>
      <c r="Q5" s="35"/>
      <c r="R5" s="35"/>
      <c r="S5" s="35"/>
      <c r="T5" s="35"/>
    </row>
    <row r="6" spans="1:20" ht="16.5" customHeight="1" x14ac:dyDescent="0.25">
      <c r="A6" s="35"/>
      <c r="B6" s="35"/>
      <c r="C6" s="35"/>
      <c r="D6" s="35"/>
      <c r="E6" s="35"/>
      <c r="F6" s="35"/>
      <c r="G6" s="35"/>
      <c r="H6" s="35"/>
      <c r="I6" s="35"/>
      <c r="J6" s="35"/>
      <c r="K6" s="35"/>
      <c r="L6" s="35"/>
      <c r="M6" s="35"/>
      <c r="N6" s="35"/>
      <c r="O6" s="35"/>
      <c r="P6" s="15"/>
      <c r="Q6" s="35"/>
      <c r="R6" s="35"/>
      <c r="S6" s="35"/>
      <c r="T6" s="35"/>
    </row>
    <row r="7" spans="1:20" ht="15" customHeight="1" x14ac:dyDescent="0.25">
      <c r="A7" s="35"/>
      <c r="B7" s="35"/>
      <c r="C7" s="35"/>
      <c r="D7" s="35"/>
      <c r="E7" s="35"/>
      <c r="F7" s="35"/>
      <c r="G7" s="35"/>
      <c r="H7" s="35"/>
      <c r="I7" s="35"/>
      <c r="J7" s="35"/>
      <c r="K7" s="35"/>
      <c r="L7" s="35"/>
      <c r="M7" s="35"/>
      <c r="N7" s="35"/>
      <c r="O7" s="35"/>
      <c r="P7" s="16"/>
      <c r="Q7" s="35"/>
      <c r="R7" s="35"/>
      <c r="S7" s="35"/>
      <c r="T7" s="35"/>
    </row>
    <row r="8" spans="1:20" s="36" customFormat="1" x14ac:dyDescent="0.25">
      <c r="A8" s="35"/>
      <c r="B8" s="35"/>
      <c r="C8" s="35"/>
      <c r="D8" s="35"/>
      <c r="E8" s="35"/>
      <c r="F8" s="35"/>
      <c r="G8" s="35"/>
      <c r="H8" s="35"/>
      <c r="I8" s="35"/>
      <c r="J8" s="35"/>
      <c r="K8" s="35"/>
      <c r="L8" s="35"/>
      <c r="M8" s="35"/>
      <c r="N8" s="35"/>
      <c r="O8" s="35"/>
      <c r="P8" s="35"/>
      <c r="Q8" s="35"/>
      <c r="R8" s="35"/>
      <c r="S8" s="35"/>
      <c r="T8" s="35"/>
    </row>
    <row r="9" spans="1:20" x14ac:dyDescent="0.25">
      <c r="A9" s="35"/>
      <c r="B9" s="35"/>
      <c r="C9" s="35"/>
      <c r="D9" s="35"/>
      <c r="E9" s="35"/>
      <c r="F9" s="35"/>
      <c r="G9" s="35"/>
      <c r="H9" s="35"/>
      <c r="I9" s="35"/>
      <c r="J9" s="35"/>
      <c r="K9" s="35"/>
      <c r="L9" s="35"/>
      <c r="M9" s="35"/>
      <c r="N9" s="35"/>
      <c r="O9" s="35"/>
      <c r="P9" s="35"/>
      <c r="Q9" s="35"/>
      <c r="R9" s="35"/>
      <c r="S9" s="35"/>
      <c r="T9" s="35"/>
    </row>
    <row r="10" spans="1:20" x14ac:dyDescent="0.25">
      <c r="A10" s="35"/>
      <c r="B10" s="35"/>
      <c r="C10" s="35"/>
      <c r="D10" s="35"/>
      <c r="E10" s="35"/>
      <c r="F10" s="35"/>
      <c r="G10" s="35"/>
      <c r="H10" s="35"/>
      <c r="I10" s="35"/>
      <c r="J10" s="35"/>
      <c r="K10" s="35"/>
      <c r="L10" s="35"/>
      <c r="M10" s="35"/>
      <c r="N10" s="35"/>
      <c r="O10" s="35"/>
      <c r="P10" s="35"/>
      <c r="Q10" s="35"/>
      <c r="R10" s="35"/>
      <c r="S10" s="35"/>
      <c r="T10" s="35"/>
    </row>
    <row r="11" spans="1:20" x14ac:dyDescent="0.25">
      <c r="A11" s="35"/>
      <c r="B11" s="35"/>
      <c r="C11" s="35"/>
      <c r="D11" s="35"/>
      <c r="E11" s="35"/>
      <c r="F11" s="35"/>
      <c r="G11" s="35"/>
      <c r="H11" s="35"/>
      <c r="I11" s="35"/>
      <c r="J11" s="35"/>
      <c r="K11" s="35"/>
      <c r="L11" s="35"/>
      <c r="M11" s="35"/>
      <c r="N11" s="35"/>
      <c r="O11" s="35"/>
      <c r="P11" s="35"/>
      <c r="Q11" s="35"/>
      <c r="R11" s="35"/>
      <c r="S11" s="35"/>
      <c r="T11" s="35"/>
    </row>
    <row r="12" spans="1:20" x14ac:dyDescent="0.25">
      <c r="A12" s="35"/>
      <c r="B12" s="35"/>
      <c r="C12" s="35"/>
      <c r="D12" s="35"/>
      <c r="E12" s="35"/>
      <c r="F12" s="35"/>
      <c r="G12" s="35"/>
      <c r="H12" s="35"/>
      <c r="I12" s="35"/>
      <c r="J12" s="35"/>
      <c r="K12" s="35"/>
      <c r="L12" s="35"/>
      <c r="M12" s="35"/>
      <c r="N12" s="35"/>
      <c r="O12" s="35"/>
      <c r="P12" s="35"/>
      <c r="Q12" s="35"/>
      <c r="R12" s="35"/>
      <c r="S12" s="35"/>
      <c r="T12" s="35"/>
    </row>
    <row r="13" spans="1:20" x14ac:dyDescent="0.25">
      <c r="A13" s="35"/>
      <c r="B13" s="35"/>
      <c r="C13" s="35"/>
      <c r="D13" s="35"/>
      <c r="E13" s="35"/>
      <c r="F13" s="35"/>
      <c r="G13" s="35"/>
      <c r="H13" s="35"/>
      <c r="I13" s="35"/>
      <c r="J13" s="35"/>
      <c r="K13" s="35"/>
      <c r="L13" s="35"/>
      <c r="M13" s="35"/>
      <c r="N13" s="35"/>
      <c r="O13" s="35"/>
      <c r="P13" s="35"/>
      <c r="Q13" s="35"/>
      <c r="R13" s="35"/>
      <c r="S13" s="35"/>
      <c r="T13" s="35"/>
    </row>
    <row r="14" spans="1:20" x14ac:dyDescent="0.25">
      <c r="A14" s="35"/>
      <c r="B14" s="35"/>
      <c r="C14" s="35"/>
      <c r="D14" s="35"/>
      <c r="E14" s="35"/>
      <c r="F14" s="35"/>
      <c r="G14" s="35"/>
      <c r="H14" s="35"/>
      <c r="I14" s="35"/>
      <c r="J14" s="35"/>
      <c r="K14" s="35"/>
      <c r="L14" s="35"/>
      <c r="M14" s="35"/>
      <c r="N14" s="35"/>
      <c r="O14" s="35"/>
      <c r="P14" s="35"/>
      <c r="Q14" s="35"/>
      <c r="R14" s="35"/>
      <c r="S14" s="35"/>
      <c r="T14" s="35"/>
    </row>
    <row r="15" spans="1:20" x14ac:dyDescent="0.25">
      <c r="A15" s="35"/>
      <c r="B15" s="35"/>
      <c r="C15" s="35"/>
      <c r="D15" s="35"/>
      <c r="E15" s="35"/>
      <c r="F15" s="35"/>
      <c r="G15" s="35"/>
      <c r="H15" s="35"/>
      <c r="I15" s="35"/>
      <c r="J15" s="35"/>
      <c r="K15" s="35"/>
      <c r="L15" s="35"/>
      <c r="M15" s="35"/>
      <c r="N15" s="35"/>
      <c r="O15" s="35"/>
      <c r="P15" s="35"/>
      <c r="Q15" s="35"/>
      <c r="R15" s="35"/>
      <c r="S15" s="35"/>
      <c r="T15" s="35"/>
    </row>
    <row r="16" spans="1:20" x14ac:dyDescent="0.25">
      <c r="A16" s="35"/>
      <c r="B16" s="35"/>
      <c r="C16" s="35"/>
      <c r="D16" s="35"/>
      <c r="E16" s="35"/>
      <c r="F16" s="35"/>
      <c r="G16" s="35"/>
      <c r="H16" s="35"/>
      <c r="I16" s="35"/>
      <c r="J16" s="35"/>
      <c r="K16" s="35"/>
      <c r="L16" s="35"/>
      <c r="M16" s="35"/>
      <c r="N16" s="35"/>
      <c r="O16" s="35"/>
      <c r="P16" s="35"/>
      <c r="Q16" s="35"/>
      <c r="R16" s="35"/>
      <c r="S16" s="35"/>
      <c r="T16" s="35"/>
    </row>
    <row r="17" spans="1:20" x14ac:dyDescent="0.25">
      <c r="A17" s="35"/>
      <c r="B17" s="35"/>
      <c r="C17" s="35"/>
      <c r="D17" s="35"/>
      <c r="E17" s="35"/>
      <c r="F17" s="35"/>
      <c r="G17" s="35"/>
      <c r="H17" s="35"/>
      <c r="I17" s="35"/>
      <c r="J17" s="35"/>
      <c r="K17" s="35"/>
      <c r="L17" s="35"/>
      <c r="M17" s="35"/>
      <c r="N17" s="35"/>
      <c r="O17" s="35"/>
      <c r="P17" s="35"/>
      <c r="Q17" s="35"/>
      <c r="R17" s="35"/>
      <c r="S17" s="35"/>
      <c r="T17" s="35"/>
    </row>
    <row r="18" spans="1:20" x14ac:dyDescent="0.25">
      <c r="A18" s="35"/>
      <c r="B18" s="35"/>
      <c r="C18" s="35"/>
      <c r="D18" s="35"/>
      <c r="E18" s="35"/>
      <c r="F18" s="35"/>
      <c r="G18" s="35"/>
      <c r="H18" s="35"/>
      <c r="I18" s="35"/>
      <c r="J18" s="35"/>
      <c r="K18" s="35"/>
      <c r="L18" s="35"/>
      <c r="M18" s="35"/>
      <c r="N18" s="35"/>
      <c r="O18" s="35"/>
      <c r="P18" s="35"/>
      <c r="Q18" s="35"/>
      <c r="R18" s="35"/>
      <c r="S18" s="35"/>
      <c r="T18" s="35"/>
    </row>
    <row r="19" spans="1:20" x14ac:dyDescent="0.25">
      <c r="A19" s="35"/>
      <c r="B19" s="35"/>
      <c r="C19" s="35"/>
      <c r="D19" s="35"/>
      <c r="E19" s="35"/>
      <c r="F19" s="35"/>
      <c r="G19" s="35"/>
      <c r="H19" s="35"/>
      <c r="I19" s="35"/>
      <c r="J19" s="35"/>
      <c r="K19" s="35"/>
      <c r="L19" s="35"/>
      <c r="M19" s="35"/>
      <c r="N19" s="35"/>
      <c r="O19" s="35"/>
      <c r="P19" s="35"/>
      <c r="Q19" s="35"/>
      <c r="R19" s="35"/>
      <c r="S19" s="35"/>
      <c r="T19" s="35"/>
    </row>
    <row r="20" spans="1:20" ht="352.5" customHeight="1" x14ac:dyDescent="0.25">
      <c r="A20" s="35"/>
      <c r="B20" s="35"/>
      <c r="C20" s="35"/>
      <c r="D20" s="35"/>
      <c r="E20" s="35"/>
      <c r="F20" s="35"/>
      <c r="G20" s="35"/>
      <c r="H20" s="35"/>
      <c r="I20" s="35"/>
      <c r="J20" s="35"/>
      <c r="K20" s="35"/>
      <c r="L20" s="35"/>
      <c r="M20" s="35"/>
      <c r="N20" s="35"/>
      <c r="O20" s="35"/>
      <c r="P20" s="35"/>
      <c r="Q20" s="35"/>
      <c r="R20" s="35"/>
      <c r="S20" s="35"/>
      <c r="T20" s="35"/>
    </row>
    <row r="21" spans="1:20" x14ac:dyDescent="0.25">
      <c r="A21" s="35"/>
      <c r="B21" s="35"/>
      <c r="C21" s="35"/>
      <c r="D21" s="35"/>
      <c r="E21" s="35"/>
      <c r="F21" s="35"/>
      <c r="G21" s="35"/>
      <c r="H21" s="35"/>
      <c r="I21" s="35"/>
      <c r="J21" s="35"/>
      <c r="K21" s="35"/>
      <c r="L21" s="35"/>
      <c r="M21" s="35"/>
      <c r="N21" s="35"/>
      <c r="O21" s="35"/>
      <c r="P21" s="35"/>
      <c r="Q21" s="35"/>
      <c r="R21" s="35"/>
      <c r="S21" s="35"/>
      <c r="T21" s="35"/>
    </row>
    <row r="22" spans="1:20" x14ac:dyDescent="0.25">
      <c r="A22" s="35"/>
      <c r="B22" s="35"/>
      <c r="C22" s="35"/>
      <c r="D22" s="35"/>
      <c r="E22" s="35"/>
      <c r="F22" s="35"/>
      <c r="G22" s="35"/>
      <c r="H22" s="35"/>
      <c r="I22" s="35"/>
      <c r="J22" s="35"/>
      <c r="K22" s="35"/>
      <c r="L22" s="35"/>
      <c r="M22" s="35"/>
      <c r="N22" s="35"/>
      <c r="O22" s="35"/>
      <c r="P22" s="35"/>
      <c r="Q22" s="35"/>
      <c r="R22" s="35"/>
      <c r="S22" s="35"/>
      <c r="T22" s="35"/>
    </row>
    <row r="23" spans="1:20" x14ac:dyDescent="0.25">
      <c r="A23" s="35"/>
      <c r="B23" s="35"/>
      <c r="C23" s="35"/>
      <c r="D23" s="35"/>
      <c r="E23" s="35"/>
      <c r="F23" s="35"/>
      <c r="G23" s="35"/>
      <c r="H23" s="35"/>
      <c r="I23" s="35"/>
      <c r="J23" s="35"/>
      <c r="K23" s="35"/>
      <c r="L23" s="35"/>
      <c r="M23" s="35"/>
      <c r="N23" s="35"/>
      <c r="O23" s="35"/>
      <c r="P23" s="35"/>
      <c r="Q23" s="35"/>
      <c r="R23" s="35"/>
      <c r="S23" s="35"/>
      <c r="T23" s="35"/>
    </row>
    <row r="24" spans="1:20" x14ac:dyDescent="0.25">
      <c r="A24" s="35"/>
      <c r="B24" s="35"/>
      <c r="C24" s="35"/>
      <c r="D24" s="35"/>
      <c r="E24" s="35"/>
      <c r="F24" s="35"/>
      <c r="G24" s="35"/>
      <c r="H24" s="35"/>
      <c r="I24" s="35"/>
      <c r="J24" s="35"/>
      <c r="K24" s="35"/>
      <c r="L24" s="35"/>
      <c r="M24" s="35"/>
      <c r="N24" s="35"/>
      <c r="O24" s="35"/>
      <c r="P24" s="35"/>
      <c r="Q24" s="35"/>
      <c r="R24" s="35"/>
      <c r="S24" s="35"/>
      <c r="T24" s="35"/>
    </row>
    <row r="25" spans="1:20" x14ac:dyDescent="0.25">
      <c r="A25" s="35"/>
      <c r="B25" s="35"/>
      <c r="C25" s="35"/>
      <c r="D25" s="35"/>
      <c r="E25" s="35"/>
      <c r="F25" s="35"/>
      <c r="G25" s="35"/>
      <c r="H25" s="35"/>
      <c r="I25" s="35"/>
      <c r="J25" s="35"/>
      <c r="K25" s="35"/>
      <c r="L25" s="35"/>
      <c r="M25" s="35"/>
      <c r="N25" s="35"/>
      <c r="O25" s="35"/>
      <c r="P25" s="35"/>
      <c r="Q25" s="35"/>
      <c r="R25" s="35"/>
      <c r="S25" s="35"/>
      <c r="T25" s="35"/>
    </row>
    <row r="26" spans="1:20" x14ac:dyDescent="0.25">
      <c r="A26" s="35"/>
      <c r="B26" s="35"/>
      <c r="C26" s="35"/>
      <c r="D26" s="35"/>
      <c r="E26" s="35"/>
      <c r="F26" s="35"/>
      <c r="G26" s="35"/>
      <c r="H26" s="35"/>
      <c r="I26" s="35"/>
      <c r="J26" s="35"/>
      <c r="K26" s="35"/>
      <c r="L26" s="35"/>
      <c r="M26" s="35"/>
      <c r="N26" s="35"/>
      <c r="O26" s="35"/>
      <c r="P26" s="35"/>
      <c r="Q26" s="35"/>
      <c r="R26" s="35"/>
      <c r="S26" s="35"/>
      <c r="T26" s="35"/>
    </row>
    <row r="27" spans="1:20" x14ac:dyDescent="0.25">
      <c r="A27" s="35"/>
      <c r="B27" s="35"/>
      <c r="C27" s="35"/>
      <c r="D27" s="35"/>
      <c r="E27" s="35"/>
      <c r="F27" s="35"/>
      <c r="G27" s="35"/>
      <c r="H27" s="35"/>
      <c r="I27" s="35"/>
      <c r="J27" s="35"/>
      <c r="K27" s="35"/>
      <c r="L27" s="35"/>
      <c r="M27" s="35"/>
      <c r="N27" s="35"/>
      <c r="O27" s="35"/>
      <c r="P27" s="35"/>
      <c r="Q27" s="35"/>
      <c r="R27" s="35"/>
      <c r="S27" s="35"/>
      <c r="T27" s="35"/>
    </row>
    <row r="28" spans="1:20" x14ac:dyDescent="0.25">
      <c r="A28" s="35"/>
      <c r="B28" s="35"/>
      <c r="C28" s="35"/>
      <c r="D28" s="35"/>
      <c r="E28" s="35"/>
      <c r="F28" s="35"/>
      <c r="G28" s="35"/>
      <c r="H28" s="35"/>
      <c r="I28" s="35"/>
      <c r="J28" s="35"/>
      <c r="K28" s="35"/>
      <c r="L28" s="35"/>
      <c r="M28" s="35"/>
      <c r="N28" s="35"/>
      <c r="O28" s="35"/>
      <c r="P28" s="35"/>
      <c r="Q28" s="35"/>
      <c r="R28" s="35"/>
      <c r="S28" s="35"/>
      <c r="T28" s="35"/>
    </row>
    <row r="29" spans="1:20" x14ac:dyDescent="0.25">
      <c r="A29" s="35"/>
      <c r="B29" s="35"/>
      <c r="C29" s="35"/>
      <c r="D29" s="35"/>
      <c r="E29" s="35"/>
      <c r="F29" s="35"/>
      <c r="G29" s="35"/>
      <c r="H29" s="35"/>
      <c r="I29" s="35"/>
      <c r="J29" s="35"/>
      <c r="K29" s="35"/>
      <c r="L29" s="35"/>
      <c r="M29" s="35"/>
      <c r="N29" s="35"/>
      <c r="O29" s="35"/>
      <c r="P29" s="35"/>
      <c r="Q29" s="35"/>
      <c r="R29" s="35"/>
      <c r="S29" s="35"/>
      <c r="T29" s="35"/>
    </row>
    <row r="30" spans="1:20" ht="15.75" thickBot="1" x14ac:dyDescent="0.3">
      <c r="A30" s="35"/>
      <c r="B30" s="35"/>
      <c r="C30" s="35"/>
      <c r="D30" s="35"/>
      <c r="E30" s="35"/>
      <c r="F30" s="35"/>
      <c r="G30" s="35"/>
      <c r="H30" s="35"/>
      <c r="I30" s="35"/>
      <c r="J30" s="35"/>
      <c r="K30" s="35"/>
      <c r="L30" s="35"/>
      <c r="M30" s="35"/>
      <c r="N30" s="35"/>
      <c r="O30" s="35"/>
      <c r="P30" s="35"/>
      <c r="Q30" s="35"/>
      <c r="R30" s="35"/>
      <c r="S30" s="35"/>
      <c r="T30" s="35"/>
    </row>
    <row r="31" spans="1:20" ht="63.75" customHeight="1" x14ac:dyDescent="0.25">
      <c r="A31" s="35"/>
      <c r="B31" s="35"/>
      <c r="C31" s="35"/>
      <c r="D31" s="35"/>
      <c r="E31" s="35"/>
      <c r="F31" s="44" t="s">
        <v>236</v>
      </c>
      <c r="G31" s="45" t="s">
        <v>1</v>
      </c>
      <c r="H31" s="45" t="s">
        <v>237</v>
      </c>
      <c r="I31" s="45" t="s">
        <v>238</v>
      </c>
      <c r="J31" s="45" t="s">
        <v>239</v>
      </c>
      <c r="K31" s="45" t="s">
        <v>240</v>
      </c>
      <c r="L31" s="45" t="s">
        <v>241</v>
      </c>
      <c r="M31" s="46" t="s">
        <v>318</v>
      </c>
      <c r="N31" s="35"/>
      <c r="O31" s="35"/>
      <c r="P31" s="35"/>
      <c r="Q31" s="35"/>
      <c r="R31" s="35"/>
      <c r="S31" s="35"/>
      <c r="T31" s="35"/>
    </row>
    <row r="32" spans="1:20" ht="102" customHeight="1" thickBot="1" x14ac:dyDescent="0.3">
      <c r="A32" s="35"/>
      <c r="B32" s="35"/>
      <c r="C32" s="35"/>
      <c r="D32" s="35"/>
      <c r="E32" s="35"/>
      <c r="F32" s="50"/>
      <c r="G32" s="17" t="str">
        <f>IFERROR(VLOOKUP($F$32,Auxiliar!$A$2:$B$23,2,0),"")</f>
        <v/>
      </c>
      <c r="H32" s="17" t="str">
        <f>IFERROR(VLOOKUP($F$32,Auxiliar!$BA$2:$BB$23,2,0),"")</f>
        <v/>
      </c>
      <c r="I32" s="49"/>
      <c r="J32" s="17" t="str">
        <f>IFERROR(VLOOKUP($I$32,Auxiliar!$BK$2:$BL$220,2,0),"")</f>
        <v/>
      </c>
      <c r="K32" s="17" t="str">
        <f>IFERROR(VLOOKUP($I$32,Auxiliar!$BE$2:$BF$220,2,0),"")</f>
        <v/>
      </c>
      <c r="L32" s="47"/>
      <c r="M32" s="48"/>
      <c r="N32" s="35"/>
      <c r="O32" s="35"/>
      <c r="P32" s="35"/>
      <c r="Q32" s="35"/>
      <c r="R32" s="35"/>
      <c r="S32" s="35"/>
      <c r="T32" s="35"/>
    </row>
    <row r="33" spans="1:20" x14ac:dyDescent="0.25">
      <c r="A33" s="35"/>
      <c r="B33" s="35"/>
      <c r="C33" s="35"/>
      <c r="D33" s="35"/>
      <c r="E33" s="35"/>
      <c r="F33" s="35"/>
      <c r="G33" s="35"/>
      <c r="H33" s="35"/>
      <c r="I33" s="35"/>
      <c r="J33" s="35"/>
      <c r="K33" s="35"/>
      <c r="L33" s="35"/>
      <c r="M33" s="35"/>
      <c r="N33" s="35"/>
      <c r="O33" s="35"/>
      <c r="P33" s="35"/>
      <c r="Q33" s="35"/>
      <c r="R33" s="35"/>
      <c r="S33" s="35"/>
      <c r="T33" s="35"/>
    </row>
    <row r="34" spans="1:20" x14ac:dyDescent="0.25">
      <c r="A34" s="35"/>
      <c r="B34" s="35"/>
      <c r="C34" s="35"/>
      <c r="D34" s="35"/>
      <c r="E34" s="35"/>
      <c r="F34" s="35"/>
      <c r="G34" s="35"/>
      <c r="H34" s="35"/>
      <c r="I34" s="35"/>
      <c r="J34" s="35"/>
      <c r="K34" s="35"/>
      <c r="L34" s="35"/>
      <c r="M34" s="35"/>
      <c r="N34" s="35"/>
      <c r="O34" s="35"/>
      <c r="P34" s="35"/>
      <c r="Q34" s="35"/>
      <c r="R34" s="35"/>
      <c r="S34" s="35"/>
      <c r="T34" s="35"/>
    </row>
    <row r="35" spans="1:20" x14ac:dyDescent="0.25">
      <c r="A35" s="35"/>
      <c r="B35" s="35"/>
      <c r="C35" s="35"/>
      <c r="D35" s="35"/>
      <c r="E35" s="35"/>
      <c r="F35" s="35"/>
      <c r="G35" s="35"/>
      <c r="H35" s="35"/>
      <c r="I35" s="35"/>
      <c r="J35" s="35"/>
      <c r="K35" s="35"/>
      <c r="L35" s="35"/>
      <c r="M35" s="35"/>
      <c r="N35" s="35"/>
      <c r="O35" s="35"/>
      <c r="P35" s="35"/>
      <c r="Q35" s="35"/>
      <c r="R35" s="35"/>
      <c r="S35" s="35"/>
      <c r="T35" s="35"/>
    </row>
    <row r="36" spans="1:20" x14ac:dyDescent="0.25">
      <c r="A36" s="35"/>
      <c r="B36" s="35"/>
      <c r="C36" s="35"/>
      <c r="D36" s="35"/>
      <c r="E36" s="35"/>
      <c r="F36" s="35"/>
      <c r="G36" s="35"/>
      <c r="H36" s="35"/>
      <c r="I36" s="35"/>
      <c r="J36" s="35"/>
      <c r="K36" s="35"/>
      <c r="L36" s="35"/>
      <c r="M36" s="35"/>
      <c r="N36" s="35"/>
      <c r="O36" s="35"/>
      <c r="P36" s="35"/>
      <c r="Q36" s="35"/>
      <c r="R36" s="35"/>
      <c r="S36" s="35"/>
      <c r="T36" s="35"/>
    </row>
    <row r="37" spans="1:20" x14ac:dyDescent="0.25">
      <c r="A37" s="35"/>
      <c r="B37" s="35"/>
      <c r="C37" s="35"/>
      <c r="D37" s="35"/>
      <c r="E37" s="35"/>
      <c r="F37" s="35"/>
      <c r="G37" s="35"/>
      <c r="H37" s="35"/>
      <c r="I37" s="35"/>
      <c r="J37" s="35"/>
      <c r="K37" s="35"/>
      <c r="L37" s="35"/>
      <c r="M37" s="35"/>
      <c r="N37" s="35"/>
      <c r="O37" s="35"/>
      <c r="P37" s="35"/>
      <c r="Q37" s="35"/>
      <c r="R37" s="35"/>
      <c r="S37" s="35"/>
      <c r="T37" s="35"/>
    </row>
    <row r="38" spans="1:20" x14ac:dyDescent="0.25">
      <c r="A38" s="35"/>
      <c r="B38" s="35"/>
      <c r="C38" s="35"/>
      <c r="D38" s="35"/>
      <c r="E38" s="35"/>
      <c r="F38" s="35"/>
      <c r="G38" s="35"/>
      <c r="H38" s="35"/>
      <c r="I38" s="35"/>
      <c r="J38" s="35"/>
      <c r="K38" s="35"/>
      <c r="L38" s="35"/>
      <c r="M38" s="35"/>
      <c r="N38" s="35"/>
      <c r="O38" s="35"/>
      <c r="P38" s="35"/>
      <c r="Q38" s="35"/>
      <c r="R38" s="35"/>
      <c r="S38" s="35"/>
      <c r="T38" s="35"/>
    </row>
    <row r="39" spans="1:20" x14ac:dyDescent="0.25">
      <c r="A39" s="35"/>
      <c r="B39" s="35"/>
      <c r="C39" s="35"/>
      <c r="D39" s="35"/>
      <c r="E39" s="35"/>
      <c r="F39" s="35"/>
      <c r="G39" s="35"/>
      <c r="H39" s="35"/>
      <c r="I39" s="35"/>
      <c r="J39" s="35"/>
      <c r="K39" s="35"/>
      <c r="L39" s="35"/>
      <c r="M39" s="35"/>
      <c r="N39" s="35"/>
      <c r="O39" s="35"/>
      <c r="P39" s="35"/>
      <c r="Q39" s="35"/>
      <c r="R39" s="35"/>
      <c r="S39" s="35"/>
      <c r="T39" s="35"/>
    </row>
    <row r="40" spans="1:20" x14ac:dyDescent="0.25">
      <c r="A40" s="35"/>
      <c r="B40" s="35"/>
      <c r="C40" s="35"/>
      <c r="D40" s="35"/>
      <c r="E40" s="35"/>
      <c r="F40" s="35"/>
      <c r="G40" s="35"/>
      <c r="H40" s="35"/>
      <c r="I40" s="35"/>
      <c r="J40" s="35"/>
      <c r="K40" s="35"/>
      <c r="L40" s="35"/>
      <c r="M40" s="35"/>
      <c r="N40" s="35"/>
      <c r="O40" s="35"/>
      <c r="P40" s="35"/>
      <c r="Q40" s="35"/>
      <c r="R40" s="35"/>
      <c r="S40" s="35"/>
      <c r="T40" s="35"/>
    </row>
    <row r="41" spans="1:20" x14ac:dyDescent="0.25">
      <c r="A41" s="35"/>
      <c r="B41" s="35"/>
      <c r="C41" s="35"/>
      <c r="D41" s="35"/>
      <c r="E41" s="35"/>
      <c r="F41" s="35"/>
      <c r="G41" s="35"/>
      <c r="H41" s="35"/>
      <c r="I41" s="35"/>
      <c r="J41" s="35"/>
      <c r="K41" s="35"/>
      <c r="L41" s="35"/>
      <c r="M41" s="35"/>
      <c r="N41" s="35"/>
      <c r="O41" s="35"/>
      <c r="P41" s="35"/>
      <c r="Q41" s="35"/>
      <c r="R41" s="35"/>
      <c r="S41" s="35"/>
      <c r="T41" s="35"/>
    </row>
    <row r="42" spans="1:20" x14ac:dyDescent="0.25">
      <c r="A42" s="35"/>
      <c r="B42" s="35"/>
      <c r="C42" s="35"/>
      <c r="D42" s="35"/>
      <c r="E42" s="35"/>
      <c r="F42" s="35"/>
      <c r="G42" s="35"/>
      <c r="H42" s="35"/>
      <c r="I42" s="35"/>
      <c r="J42" s="35"/>
      <c r="K42" s="35"/>
      <c r="L42" s="35"/>
      <c r="M42" s="35"/>
      <c r="N42" s="35"/>
      <c r="O42" s="35"/>
      <c r="P42" s="35"/>
      <c r="Q42" s="35"/>
      <c r="R42" s="35"/>
      <c r="S42" s="35"/>
      <c r="T42" s="35"/>
    </row>
    <row r="43" spans="1:20" x14ac:dyDescent="0.25">
      <c r="A43" s="35"/>
      <c r="B43" s="35"/>
      <c r="C43" s="35"/>
      <c r="D43" s="35"/>
      <c r="E43" s="35"/>
      <c r="F43" s="35"/>
      <c r="G43" s="35"/>
      <c r="H43" s="35"/>
      <c r="I43" s="35"/>
      <c r="J43" s="35"/>
      <c r="K43" s="35"/>
      <c r="L43" s="35"/>
      <c r="M43" s="35"/>
      <c r="N43" s="35"/>
      <c r="O43" s="35"/>
      <c r="P43" s="35"/>
      <c r="Q43" s="35"/>
      <c r="R43" s="35"/>
      <c r="S43" s="35"/>
      <c r="T43" s="35"/>
    </row>
    <row r="44" spans="1:20" x14ac:dyDescent="0.25">
      <c r="A44" s="35"/>
      <c r="B44" s="35"/>
      <c r="C44" s="35"/>
      <c r="D44" s="35"/>
      <c r="E44" s="35"/>
      <c r="F44" s="35"/>
      <c r="G44" s="35"/>
      <c r="H44" s="35"/>
      <c r="I44" s="35"/>
      <c r="J44" s="35"/>
      <c r="K44" s="35"/>
      <c r="L44" s="35"/>
      <c r="M44" s="35"/>
      <c r="N44" s="35"/>
      <c r="O44" s="35"/>
      <c r="P44" s="35"/>
      <c r="Q44" s="35"/>
      <c r="R44" s="35"/>
      <c r="S44" s="35"/>
      <c r="T44" s="35"/>
    </row>
    <row r="45" spans="1:20" x14ac:dyDescent="0.25">
      <c r="A45" s="35"/>
      <c r="B45" s="35"/>
      <c r="C45" s="35"/>
      <c r="D45" s="35"/>
      <c r="E45" s="35"/>
      <c r="F45" s="35"/>
      <c r="G45" s="35"/>
      <c r="H45" s="35"/>
      <c r="I45" s="35"/>
      <c r="J45" s="35"/>
      <c r="K45" s="35"/>
      <c r="L45" s="35"/>
      <c r="M45" s="35"/>
      <c r="N45" s="35"/>
      <c r="O45" s="35"/>
      <c r="P45" s="35"/>
      <c r="Q45" s="35"/>
      <c r="R45" s="35"/>
      <c r="S45" s="35"/>
      <c r="T45" s="35"/>
    </row>
    <row r="46" spans="1:20" x14ac:dyDescent="0.25">
      <c r="A46" s="35"/>
      <c r="B46" s="35"/>
      <c r="C46" s="35"/>
      <c r="D46" s="35"/>
      <c r="E46" s="35"/>
      <c r="F46" s="35"/>
      <c r="G46" s="35"/>
      <c r="H46" s="35"/>
      <c r="I46" s="35"/>
      <c r="J46" s="35"/>
      <c r="K46" s="35"/>
      <c r="L46" s="35"/>
      <c r="M46" s="35"/>
      <c r="N46" s="35"/>
      <c r="O46" s="35"/>
      <c r="P46" s="35"/>
      <c r="Q46" s="35"/>
      <c r="R46" s="35"/>
      <c r="S46" s="35"/>
      <c r="T46" s="35"/>
    </row>
    <row r="47" spans="1:20" ht="45" customHeight="1" x14ac:dyDescent="0.25">
      <c r="A47" s="35"/>
      <c r="B47" s="35"/>
      <c r="C47" s="35"/>
      <c r="D47" s="35"/>
      <c r="E47" s="35"/>
      <c r="F47" s="35"/>
      <c r="G47" s="35"/>
      <c r="H47" s="35"/>
      <c r="I47" s="18"/>
      <c r="J47" s="327" t="s">
        <v>336</v>
      </c>
      <c r="K47" s="327"/>
      <c r="L47" s="327"/>
      <c r="M47" s="35"/>
      <c r="N47" s="35"/>
      <c r="O47" s="35"/>
      <c r="P47" s="35"/>
      <c r="Q47" s="35"/>
      <c r="R47" s="35"/>
      <c r="S47" s="35"/>
      <c r="T47" s="35"/>
    </row>
    <row r="48" spans="1:20" ht="54.6" customHeight="1" x14ac:dyDescent="0.25">
      <c r="A48" s="35"/>
      <c r="B48" s="35"/>
      <c r="C48" s="35"/>
      <c r="D48" s="328" t="s">
        <v>320</v>
      </c>
      <c r="E48" s="328"/>
      <c r="F48" s="328"/>
      <c r="G48" s="328"/>
      <c r="H48" s="328"/>
      <c r="I48" s="18"/>
      <c r="J48" s="327" t="s">
        <v>346</v>
      </c>
      <c r="K48" s="327"/>
      <c r="L48" s="327"/>
      <c r="M48" s="35"/>
      <c r="N48" s="35"/>
      <c r="O48" s="35"/>
      <c r="P48" s="35"/>
      <c r="Q48" s="35"/>
      <c r="R48" s="35"/>
      <c r="S48" s="35"/>
      <c r="T48" s="35"/>
    </row>
    <row r="49" spans="1:20" ht="45.95" customHeight="1" x14ac:dyDescent="0.25">
      <c r="A49" s="35"/>
      <c r="B49" s="35"/>
      <c r="C49" s="35"/>
      <c r="D49" s="35"/>
      <c r="E49" s="35"/>
      <c r="F49" s="35"/>
      <c r="G49" s="35"/>
      <c r="H49" s="35"/>
      <c r="I49" s="35"/>
      <c r="J49" s="327" t="s">
        <v>319</v>
      </c>
      <c r="K49" s="327"/>
      <c r="L49" s="327"/>
      <c r="M49" s="35"/>
      <c r="N49" s="35"/>
      <c r="O49" s="35"/>
      <c r="P49" s="35"/>
      <c r="Q49" s="35"/>
      <c r="R49" s="35"/>
      <c r="S49" s="35"/>
      <c r="T49" s="35"/>
    </row>
    <row r="50" spans="1:20" x14ac:dyDescent="0.25">
      <c r="A50" s="35"/>
      <c r="B50" s="35"/>
      <c r="C50" s="35"/>
      <c r="D50" s="35"/>
      <c r="E50" s="35"/>
      <c r="F50" s="35"/>
      <c r="G50" s="35"/>
      <c r="H50" s="35"/>
      <c r="I50" s="35"/>
      <c r="J50" s="35"/>
      <c r="K50" s="35"/>
      <c r="L50" s="35"/>
      <c r="M50" s="35"/>
      <c r="N50" s="35"/>
      <c r="O50" s="35"/>
      <c r="P50" s="35"/>
      <c r="Q50" s="35"/>
      <c r="R50" s="35"/>
      <c r="S50" s="35"/>
      <c r="T50" s="35"/>
    </row>
    <row r="51" spans="1:20" x14ac:dyDescent="0.25">
      <c r="A51" s="35"/>
      <c r="B51" s="35"/>
      <c r="C51" s="35"/>
      <c r="D51" s="35"/>
      <c r="E51" s="35"/>
      <c r="F51" s="35"/>
      <c r="G51" s="35"/>
      <c r="H51" s="35"/>
      <c r="I51" s="35"/>
      <c r="J51" s="35"/>
      <c r="K51" s="35"/>
      <c r="L51" s="35"/>
      <c r="M51" s="35"/>
      <c r="N51" s="35"/>
      <c r="O51" s="35"/>
      <c r="P51" s="35"/>
      <c r="Q51" s="35"/>
      <c r="R51" s="35"/>
      <c r="S51" s="35"/>
      <c r="T51" s="35"/>
    </row>
    <row r="52" spans="1:20" ht="31.5" x14ac:dyDescent="0.25">
      <c r="A52" s="35"/>
      <c r="B52" s="35"/>
      <c r="C52" s="35"/>
      <c r="D52" s="35"/>
      <c r="E52" s="35"/>
      <c r="F52" s="35"/>
      <c r="G52" s="35"/>
      <c r="H52" s="35"/>
      <c r="I52" s="35"/>
      <c r="J52" s="330"/>
      <c r="K52" s="330"/>
      <c r="L52" s="330"/>
      <c r="M52" s="35"/>
      <c r="N52" s="35"/>
      <c r="O52" s="35"/>
      <c r="P52" s="35"/>
      <c r="Q52" s="35"/>
      <c r="R52" s="35"/>
      <c r="S52" s="35"/>
      <c r="T52" s="35"/>
    </row>
    <row r="53" spans="1:20" ht="45" customHeight="1" x14ac:dyDescent="0.25">
      <c r="A53" s="35"/>
      <c r="B53" s="35"/>
      <c r="C53" s="35"/>
      <c r="D53" s="329"/>
      <c r="E53" s="329"/>
      <c r="F53" s="329"/>
      <c r="G53" s="329"/>
      <c r="H53" s="329"/>
      <c r="I53" s="18"/>
      <c r="J53" s="330"/>
      <c r="K53" s="330"/>
      <c r="L53" s="330"/>
      <c r="M53" s="35"/>
      <c r="N53" s="35"/>
      <c r="O53" s="35"/>
      <c r="P53" s="35"/>
      <c r="Q53" s="35"/>
      <c r="R53" s="35"/>
      <c r="S53" s="35"/>
      <c r="T53" s="35"/>
    </row>
    <row r="54" spans="1:20" ht="26.25" x14ac:dyDescent="0.25">
      <c r="A54" s="35"/>
      <c r="B54" s="35"/>
      <c r="C54" s="35"/>
      <c r="D54" s="18"/>
      <c r="E54" s="18"/>
      <c r="F54" s="18"/>
      <c r="G54" s="18"/>
      <c r="H54" s="18"/>
      <c r="I54" s="18"/>
      <c r="J54" s="18"/>
      <c r="K54" s="18"/>
      <c r="L54" s="18"/>
      <c r="M54" s="35"/>
      <c r="N54" s="35"/>
      <c r="O54" s="35"/>
      <c r="P54" s="35"/>
      <c r="Q54" s="35"/>
      <c r="R54" s="35"/>
      <c r="S54" s="35"/>
      <c r="T54" s="35"/>
    </row>
    <row r="55" spans="1:20" ht="26.25" x14ac:dyDescent="0.25">
      <c r="A55" s="35"/>
      <c r="B55" s="35"/>
      <c r="C55" s="35"/>
      <c r="D55" s="18"/>
      <c r="E55" s="18"/>
      <c r="F55" s="18"/>
      <c r="G55" s="18"/>
      <c r="H55" s="18"/>
      <c r="I55" s="18"/>
      <c r="J55" s="18"/>
      <c r="K55" s="18"/>
      <c r="L55" s="18"/>
      <c r="M55" s="35"/>
      <c r="N55" s="35"/>
      <c r="O55" s="35"/>
      <c r="P55" s="35"/>
      <c r="Q55" s="35"/>
      <c r="R55" s="35"/>
      <c r="S55" s="35"/>
      <c r="T55" s="35"/>
    </row>
    <row r="56" spans="1:20" ht="26.25" x14ac:dyDescent="0.25">
      <c r="A56" s="35"/>
      <c r="B56" s="35"/>
      <c r="C56" s="35"/>
      <c r="D56" s="18"/>
      <c r="E56" s="18"/>
      <c r="F56" s="18"/>
      <c r="G56" s="18"/>
      <c r="H56" s="18"/>
      <c r="I56" s="18"/>
      <c r="J56" s="18"/>
      <c r="K56" s="18"/>
      <c r="L56" s="18"/>
      <c r="M56" s="35"/>
      <c r="N56" s="35"/>
      <c r="O56" s="35"/>
      <c r="P56" s="35"/>
      <c r="Q56" s="35"/>
      <c r="R56" s="35"/>
      <c r="S56" s="35"/>
      <c r="T56" s="35"/>
    </row>
    <row r="57" spans="1:20" ht="26.25" x14ac:dyDescent="0.25">
      <c r="A57" s="35"/>
      <c r="B57" s="35"/>
      <c r="C57" s="35"/>
      <c r="D57" s="18"/>
      <c r="E57" s="18"/>
      <c r="F57" s="18"/>
      <c r="G57" s="18"/>
      <c r="H57" s="18"/>
      <c r="I57" s="18"/>
      <c r="J57" s="18"/>
      <c r="K57" s="18"/>
      <c r="L57" s="18"/>
      <c r="M57" s="35"/>
      <c r="N57" s="35"/>
      <c r="O57" s="35"/>
      <c r="P57" s="35"/>
      <c r="Q57" s="35"/>
      <c r="R57" s="35"/>
      <c r="S57" s="35"/>
      <c r="T57" s="35"/>
    </row>
    <row r="58" spans="1:20" ht="54" customHeight="1" x14ac:dyDescent="0.25">
      <c r="A58" s="35"/>
      <c r="B58" s="35"/>
      <c r="C58" s="35"/>
      <c r="D58" s="328" t="s">
        <v>242</v>
      </c>
      <c r="E58" s="328"/>
      <c r="F58" s="328"/>
      <c r="G58" s="328"/>
      <c r="H58" s="328"/>
      <c r="I58" s="18"/>
      <c r="J58" s="327" t="s">
        <v>243</v>
      </c>
      <c r="K58" s="327"/>
      <c r="L58" s="327"/>
      <c r="M58" s="35"/>
      <c r="N58" s="35"/>
      <c r="O58" s="35"/>
      <c r="P58" s="35"/>
      <c r="Q58" s="35"/>
      <c r="R58" s="35"/>
      <c r="S58" s="35"/>
      <c r="T58" s="35"/>
    </row>
    <row r="59" spans="1:20" ht="26.25" x14ac:dyDescent="0.25">
      <c r="A59" s="35"/>
      <c r="B59" s="35"/>
      <c r="C59" s="35"/>
      <c r="D59" s="18"/>
      <c r="E59" s="18"/>
      <c r="F59" s="18"/>
      <c r="G59" s="18"/>
      <c r="H59" s="18"/>
      <c r="I59" s="18"/>
      <c r="J59" s="18"/>
      <c r="K59" s="18"/>
      <c r="L59" s="18"/>
      <c r="M59" s="35"/>
      <c r="N59" s="35"/>
      <c r="O59" s="35"/>
      <c r="P59" s="35"/>
      <c r="Q59" s="35"/>
      <c r="R59" s="35"/>
      <c r="S59" s="35"/>
      <c r="T59" s="35"/>
    </row>
    <row r="60" spans="1:20" x14ac:dyDescent="0.25">
      <c r="A60" s="35"/>
      <c r="B60" s="35"/>
      <c r="C60" s="35"/>
      <c r="D60" s="35"/>
      <c r="E60" s="35"/>
      <c r="F60" s="35"/>
      <c r="G60" s="35"/>
      <c r="H60" s="35"/>
      <c r="I60" s="35"/>
      <c r="J60" s="35"/>
      <c r="K60" s="35"/>
      <c r="L60" s="35"/>
      <c r="M60" s="35"/>
      <c r="N60" s="35"/>
      <c r="O60" s="35"/>
      <c r="P60" s="35"/>
      <c r="Q60" s="35"/>
      <c r="R60" s="35"/>
      <c r="S60" s="35"/>
      <c r="T60" s="35"/>
    </row>
  </sheetData>
  <sheetProtection algorithmName="SHA-512" hashValue="bvZHn8SEDNEUQylkLCASj7ugvY/uhnZo243dbCCFaUDUa3lpnTfd/UoArIU4v+GVMRcABojtOAha7vZ84fW/GA==" saltValue="G0c52B6hQ5+/9H/a9Qbn7w==" spinCount="100000" sheet="1" selectLockedCells="1"/>
  <mergeCells count="9">
    <mergeCell ref="J48:L48"/>
    <mergeCell ref="D48:H48"/>
    <mergeCell ref="J47:L47"/>
    <mergeCell ref="D58:H58"/>
    <mergeCell ref="J58:L58"/>
    <mergeCell ref="D53:H53"/>
    <mergeCell ref="J53:L53"/>
    <mergeCell ref="J52:L52"/>
    <mergeCell ref="J49:L49"/>
  </mergeCells>
  <dataValidations count="4">
    <dataValidation allowBlank="1" showInputMessage="1" showErrorMessage="1" promptTitle="Seleccione del desplegable" prompt="Seleccione del desplegable" sqref="G32" xr:uid="{768BF959-97ED-493B-A328-A3895F11ED27}"/>
    <dataValidation type="list" allowBlank="1" showInputMessage="1" showErrorMessage="1" promptTitle="Selecione del desplegable" prompt="El resto de los datos se cumplimentarán automáticamente." sqref="P7" xr:uid="{E6C056C7-06EC-4D4B-8ECE-44FE388F7FAA}">
      <formula1>Solicitudes</formula1>
    </dataValidation>
    <dataValidation type="list" allowBlank="1" showInputMessage="1" showErrorMessage="1" sqref="I32" xr:uid="{FC495229-8DB5-4FD2-BE6B-CEBA87B52EDA}">
      <formula1>INDIRECT("_"&amp;SUBSTITUTE($F$32,"/","_"))</formula1>
    </dataValidation>
    <dataValidation type="decimal" allowBlank="1" showInputMessage="1" showErrorMessage="1" sqref="M32" xr:uid="{88F9B3AE-087F-4B89-B4C4-A150B893DFD2}">
      <formula1>0</formula1>
      <formula2>1000000000</formula2>
    </dataValidation>
  </dataValidations>
  <hyperlinks>
    <hyperlink ref="J58:L58" location="'Desviaciones e info adicional'!A1" display="Desviaciones e información adicional" xr:uid="{93D4105B-71E8-4259-915D-E6DB2ED460B2}"/>
    <hyperlink ref="J47:L47" location="'Gastos directos o indirectos'!A1" display="Relación de gastos directos e indirectos" xr:uid="{3DFA618F-DD77-4520-9E16-AD06CD5BC4E5}"/>
    <hyperlink ref="J49:L49" location="'Relación ingresos'!A1" display="Relación ingresos" xr:uid="{BE66433C-9F70-41A8-8A2F-F50915BD8EAC}"/>
    <hyperlink ref="J48:L48" location="'Nóminas Personal Interno'!A1" display="Nóminas de personal" xr:uid="{253D3720-5435-4955-9EEC-8D7AE3357C1C}"/>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Title="Selecione del desplegable" xr:uid="{F6D478B7-D9ED-4BCB-B57C-C0672CAA652E}">
          <x14:formula1>
            <xm:f>Auxiliar!$AF$2:$AF$23</xm:f>
          </x14:formula1>
          <xm:sqref>F32</xm:sqref>
        </x14:dataValidation>
        <x14:dataValidation type="list" allowBlank="1" showInputMessage="1" showErrorMessage="1" xr:uid="{0E993FF8-100C-4B95-A853-A08A1A74546F}">
          <x14:formula1>
            <xm:f>Desplegables!A$8:A$22</xm:f>
          </x14:formula1>
          <xm:sqref>L32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F7978-A21F-4077-B310-8DC68B3454D3}">
  <dimension ref="A1:AC201"/>
  <sheetViews>
    <sheetView topLeftCell="A3" zoomScale="55" zoomScaleNormal="55" workbookViewId="0">
      <pane ySplit="16" topLeftCell="A19" activePane="bottomLeft" state="frozen"/>
      <selection activeCell="A3" sqref="A3"/>
      <selection pane="bottomLeft" activeCell="A18" sqref="A18"/>
    </sheetView>
  </sheetViews>
  <sheetFormatPr baseColWidth="10" defaultColWidth="10.85546875" defaultRowHeight="15" x14ac:dyDescent="0.25"/>
  <cols>
    <col min="1" max="1" width="42" style="187" customWidth="1"/>
    <col min="2" max="2" width="48.85546875" style="187" customWidth="1"/>
    <col min="3" max="3" width="33.5703125" style="216" customWidth="1"/>
    <col min="4" max="4" width="50" style="216" customWidth="1"/>
    <col min="5" max="5" width="22.140625" style="216" customWidth="1"/>
    <col min="6" max="6" width="51.140625" style="216" customWidth="1"/>
    <col min="7" max="7" width="37.42578125" style="187" customWidth="1"/>
    <col min="8" max="8" width="38.42578125" style="187" bestFit="1" customWidth="1"/>
    <col min="9" max="9" width="29.140625" style="217" customWidth="1"/>
    <col min="10" max="10" width="33.28515625" style="217" customWidth="1"/>
    <col min="11" max="11" width="27.5703125" style="217" customWidth="1"/>
    <col min="12" max="12" width="23.85546875" style="187" customWidth="1"/>
    <col min="13" max="14" width="31.7109375" style="187" customWidth="1"/>
    <col min="15" max="15" width="10.85546875" style="187" hidden="1" customWidth="1"/>
    <col min="16" max="16" width="22.28515625" style="187" hidden="1" customWidth="1"/>
    <col min="17" max="17" width="10.85546875" style="187" hidden="1" customWidth="1"/>
    <col min="18" max="19" width="15.7109375" style="187" hidden="1" customWidth="1"/>
    <col min="20" max="20" width="15.140625" style="187" hidden="1" customWidth="1"/>
    <col min="21" max="21" width="3.7109375" style="86" hidden="1" customWidth="1"/>
    <col min="22" max="22" width="22.7109375" style="187" hidden="1" customWidth="1"/>
    <col min="23" max="23" width="15.140625" style="187" hidden="1" customWidth="1"/>
    <col min="24" max="24" width="3.7109375" style="86" hidden="1" customWidth="1"/>
    <col min="25" max="25" width="22.7109375" style="187" hidden="1" customWidth="1"/>
    <col min="26" max="26" width="15.140625" style="187" hidden="1" customWidth="1"/>
    <col min="27" max="27" width="3.7109375" style="86" hidden="1" customWidth="1"/>
    <col min="28" max="29" width="22.7109375" style="187" hidden="1" customWidth="1"/>
    <col min="30" max="16384" width="10.85546875" style="187"/>
  </cols>
  <sheetData>
    <row r="1" spans="1:14" hidden="1" x14ac:dyDescent="0.25">
      <c r="C1" s="187"/>
      <c r="D1" s="187"/>
      <c r="E1" s="187"/>
      <c r="F1" s="187"/>
      <c r="I1" s="187"/>
      <c r="J1" s="187"/>
      <c r="K1" s="187"/>
    </row>
    <row r="2" spans="1:14" hidden="1" x14ac:dyDescent="0.25">
      <c r="C2" s="187"/>
      <c r="D2" s="187"/>
      <c r="E2" s="187"/>
      <c r="F2" s="187"/>
      <c r="I2" s="187"/>
      <c r="J2" s="187"/>
      <c r="K2" s="187"/>
    </row>
    <row r="3" spans="1:14" ht="69.95" customHeight="1" thickBot="1" x14ac:dyDescent="0.3">
      <c r="C3" s="187"/>
      <c r="D3" s="336" t="s">
        <v>485</v>
      </c>
      <c r="E3" s="336"/>
      <c r="F3" s="336"/>
      <c r="G3" s="336"/>
      <c r="H3" s="336"/>
      <c r="I3" s="187"/>
      <c r="J3" s="187"/>
      <c r="K3" s="187"/>
    </row>
    <row r="4" spans="1:14" ht="30.95" customHeight="1" thickBot="1" x14ac:dyDescent="0.3">
      <c r="A4" s="160" t="s">
        <v>0</v>
      </c>
      <c r="B4" s="161" t="s">
        <v>1</v>
      </c>
      <c r="C4" s="161" t="s">
        <v>237</v>
      </c>
      <c r="D4" s="188" t="s">
        <v>6</v>
      </c>
      <c r="E4" s="161" t="s">
        <v>3</v>
      </c>
      <c r="F4" s="161" t="s">
        <v>4</v>
      </c>
      <c r="G4" s="161" t="s">
        <v>5</v>
      </c>
      <c r="H4" s="162" t="s">
        <v>22</v>
      </c>
      <c r="I4" s="187"/>
      <c r="J4" s="187"/>
      <c r="K4" s="187"/>
    </row>
    <row r="5" spans="1:14" ht="51.95" customHeight="1" thickBot="1" x14ac:dyDescent="0.3">
      <c r="A5" s="189" t="str">
        <f>IF('Datos generales'!F32=0,"Debe seleccionar primero un expediente en la hoja ""Datos generales""",'Datos generales'!F32)</f>
        <v>Debe seleccionar primero un expediente en la hoja "Datos generales"</v>
      </c>
      <c r="B5" s="190" t="str">
        <f>IF('Datos generales'!G32=0,"",'Datos generales'!G32)</f>
        <v/>
      </c>
      <c r="C5" s="191" t="str">
        <f>IF('Datos generales'!H32=0,"",'Datos generales'!H32)</f>
        <v/>
      </c>
      <c r="D5" s="192" t="str">
        <f>IF('Datos generales'!I32=0,"",'Datos generales'!I32)</f>
        <v/>
      </c>
      <c r="E5" s="191" t="str">
        <f>IF('Datos generales'!J32=0,"",'Datos generales'!J32)</f>
        <v/>
      </c>
      <c r="F5" s="193" t="str">
        <f>IF('Datos generales'!K32=0,"",'Datos generales'!K32)</f>
        <v/>
      </c>
      <c r="G5" s="190" t="str">
        <f>IF('Datos generales'!L32=0,"",'Datos generales'!L32)</f>
        <v/>
      </c>
      <c r="H5" s="194" t="str">
        <f>IF('Datos generales'!M32="","",'Datos generales'!M32)</f>
        <v/>
      </c>
      <c r="I5" s="187"/>
      <c r="J5" s="187"/>
      <c r="K5" s="187"/>
    </row>
    <row r="6" spans="1:14" ht="15.75" thickBot="1" x14ac:dyDescent="0.3">
      <c r="C6" s="187"/>
      <c r="D6" s="187"/>
      <c r="E6" s="187"/>
      <c r="F6" s="187"/>
      <c r="I6" s="187"/>
      <c r="J6" s="187"/>
      <c r="K6" s="187"/>
    </row>
    <row r="7" spans="1:14" ht="15.75" hidden="1" thickBot="1" x14ac:dyDescent="0.3">
      <c r="C7" s="187"/>
      <c r="D7" s="187"/>
      <c r="E7" s="187"/>
      <c r="F7" s="187"/>
      <c r="I7" s="187"/>
      <c r="J7" s="187"/>
      <c r="K7" s="187"/>
    </row>
    <row r="8" spans="1:14" ht="15.75" hidden="1" thickBot="1" x14ac:dyDescent="0.3">
      <c r="C8" s="187"/>
      <c r="D8" s="187"/>
      <c r="E8" s="187"/>
      <c r="F8" s="187"/>
      <c r="I8" s="187"/>
      <c r="J8" s="187"/>
      <c r="K8" s="187"/>
    </row>
    <row r="9" spans="1:14" ht="159" hidden="1" customHeight="1" thickBot="1" x14ac:dyDescent="0.3">
      <c r="A9" s="331" t="s">
        <v>311</v>
      </c>
      <c r="B9" s="332"/>
      <c r="C9" s="332"/>
      <c r="D9" s="332"/>
      <c r="E9" s="332"/>
      <c r="F9" s="332"/>
      <c r="G9" s="332"/>
      <c r="H9" s="333"/>
      <c r="I9" s="187"/>
      <c r="J9" s="83"/>
      <c r="K9" s="83"/>
      <c r="L9" s="83"/>
      <c r="M9" s="83"/>
      <c r="N9" s="83"/>
    </row>
    <row r="10" spans="1:14" ht="15.75" hidden="1" thickBot="1" x14ac:dyDescent="0.3">
      <c r="C10" s="187"/>
      <c r="D10" s="187"/>
      <c r="E10" s="187"/>
      <c r="F10" s="187"/>
      <c r="I10" s="187"/>
      <c r="J10" s="83"/>
      <c r="K10" s="83"/>
      <c r="L10" s="83"/>
      <c r="M10" s="83"/>
      <c r="N10" s="83"/>
    </row>
    <row r="11" spans="1:14" ht="15.75" hidden="1" thickBot="1" x14ac:dyDescent="0.3">
      <c r="C11" s="187"/>
      <c r="D11" s="187"/>
      <c r="E11" s="187"/>
      <c r="F11" s="187"/>
      <c r="I11" s="187"/>
      <c r="J11" s="83"/>
      <c r="K11" s="83"/>
      <c r="L11" s="83"/>
      <c r="M11" s="83"/>
      <c r="N11" s="83"/>
    </row>
    <row r="12" spans="1:14" ht="15.75" hidden="1" thickBot="1" x14ac:dyDescent="0.3">
      <c r="C12" s="187"/>
      <c r="D12" s="187"/>
      <c r="E12" s="187"/>
      <c r="F12" s="187"/>
      <c r="I12" s="187"/>
      <c r="J12" s="83"/>
      <c r="K12" s="83"/>
      <c r="L12" s="83"/>
      <c r="M12" s="83"/>
      <c r="N12" s="83"/>
    </row>
    <row r="13" spans="1:14" ht="15.75" hidden="1" thickBot="1" x14ac:dyDescent="0.3">
      <c r="C13" s="187"/>
      <c r="D13" s="187"/>
      <c r="E13" s="187"/>
      <c r="F13" s="187"/>
      <c r="I13" s="187"/>
      <c r="J13" s="83"/>
      <c r="K13" s="83"/>
      <c r="L13" s="83"/>
      <c r="M13" s="83"/>
      <c r="N13" s="83"/>
    </row>
    <row r="14" spans="1:14" ht="15.75" hidden="1" thickBot="1" x14ac:dyDescent="0.3">
      <c r="C14" s="187"/>
      <c r="D14" s="187"/>
      <c r="E14" s="187"/>
      <c r="F14" s="187"/>
      <c r="I14" s="187"/>
      <c r="J14" s="187"/>
      <c r="K14" s="187"/>
    </row>
    <row r="15" spans="1:14" ht="15.75" hidden="1" thickBot="1" x14ac:dyDescent="0.3">
      <c r="C15" s="187"/>
      <c r="D15" s="187"/>
      <c r="E15" s="187"/>
      <c r="F15" s="187"/>
      <c r="I15" s="187"/>
      <c r="J15" s="187"/>
      <c r="K15" s="187"/>
    </row>
    <row r="16" spans="1:14" ht="15.75" hidden="1" thickBot="1" x14ac:dyDescent="0.3">
      <c r="C16" s="187"/>
      <c r="D16" s="187"/>
      <c r="E16" s="187"/>
      <c r="F16" s="187"/>
      <c r="I16" s="187"/>
      <c r="J16" s="187"/>
      <c r="K16" s="187"/>
    </row>
    <row r="17" spans="1:29" s="197" customFormat="1" ht="35.25" customHeight="1" thickBot="1" x14ac:dyDescent="0.3">
      <c r="A17" s="334" t="s">
        <v>337</v>
      </c>
      <c r="B17" s="335"/>
      <c r="C17" s="335"/>
      <c r="D17" s="335"/>
      <c r="E17" s="335"/>
      <c r="F17" s="335"/>
      <c r="G17" s="335"/>
      <c r="H17" s="334" t="s">
        <v>12</v>
      </c>
      <c r="I17" s="335"/>
      <c r="J17" s="335"/>
      <c r="K17" s="335"/>
      <c r="L17" s="335"/>
      <c r="M17" s="195"/>
      <c r="N17" s="196"/>
      <c r="O17" s="83"/>
      <c r="P17" s="83"/>
      <c r="U17" s="198"/>
      <c r="X17" s="198"/>
      <c r="AA17" s="198"/>
    </row>
    <row r="18" spans="1:29" s="156" customFormat="1" ht="68.25" customHeight="1" thickBot="1" x14ac:dyDescent="0.3">
      <c r="A18" s="199" t="s">
        <v>7</v>
      </c>
      <c r="B18" s="199" t="s">
        <v>325</v>
      </c>
      <c r="C18" s="200" t="s">
        <v>8</v>
      </c>
      <c r="D18" s="200" t="s">
        <v>9</v>
      </c>
      <c r="E18" s="200" t="s">
        <v>334</v>
      </c>
      <c r="F18" s="201" t="s">
        <v>470</v>
      </c>
      <c r="G18" s="202" t="s">
        <v>11</v>
      </c>
      <c r="H18" s="172" t="s">
        <v>10</v>
      </c>
      <c r="I18" s="203" t="s">
        <v>13</v>
      </c>
      <c r="J18" s="203" t="s">
        <v>404</v>
      </c>
      <c r="K18" s="203" t="s">
        <v>14</v>
      </c>
      <c r="L18" s="203" t="s">
        <v>15</v>
      </c>
      <c r="M18" s="204" t="s">
        <v>405</v>
      </c>
      <c r="N18" s="203" t="s">
        <v>338</v>
      </c>
      <c r="O18" s="176" t="s">
        <v>478</v>
      </c>
      <c r="P18" s="176" t="s">
        <v>479</v>
      </c>
      <c r="R18" s="158" t="s">
        <v>486</v>
      </c>
      <c r="S18" s="157" t="s">
        <v>480</v>
      </c>
      <c r="T18" s="158"/>
      <c r="U18" s="205"/>
      <c r="V18" s="157" t="s">
        <v>481</v>
      </c>
      <c r="W18" s="157"/>
      <c r="X18" s="205"/>
      <c r="Y18" s="157" t="s">
        <v>482</v>
      </c>
      <c r="Z18" s="157"/>
      <c r="AA18" s="205"/>
      <c r="AB18" s="157" t="s">
        <v>483</v>
      </c>
      <c r="AC18" s="157"/>
    </row>
    <row r="19" spans="1:29" ht="39.950000000000003" customHeight="1" x14ac:dyDescent="0.25">
      <c r="A19" s="219"/>
      <c r="B19" s="220"/>
      <c r="C19" s="221"/>
      <c r="D19" s="222"/>
      <c r="E19" s="147">
        <f>IF(OR(D19="",F19=""),0,F19/D19)</f>
        <v>0</v>
      </c>
      <c r="F19" s="231"/>
      <c r="G19" s="232"/>
      <c r="H19" s="233"/>
      <c r="I19" s="221"/>
      <c r="J19" s="221"/>
      <c r="K19" s="234"/>
      <c r="L19" s="234"/>
      <c r="M19" s="235"/>
      <c r="N19" s="236"/>
      <c r="O19" s="206"/>
      <c r="P19" s="207"/>
      <c r="Q19" s="187" t="s">
        <v>484</v>
      </c>
      <c r="R19" s="208" t="str">
        <f>IF(Tabla2[[#This Row],[IMPORTE TOTAL (CON IVA)]]=Tabla2[[#This Row],[IMPORTE TOTAL (SIN IVA)]],"",((Tabla2[[#This Row],[IMPORTE TOTAL (CON IVA)]]-Tabla2[[#This Row],[IMPORTE TOTAL (SIN IVA)]])*Tabla2[[#This Row],[% IMPUTACIÓN]]))</f>
        <v/>
      </c>
      <c r="S19" s="209" t="str">
        <f>IF(R19="","",ROUND(R19,2))</f>
        <v/>
      </c>
      <c r="T19" s="209" t="b">
        <f>EXACT(R19,S19)</f>
        <v>1</v>
      </c>
      <c r="U19" s="210"/>
      <c r="V19" s="209" t="str">
        <f>IF(Tabla2[[#This Row],[IMPORTE TOTAL (SIN IVA)]]="","",ROUND(Tabla2[[#This Row],[IMPORTE TOTAL (SIN IVA)]],2))</f>
        <v/>
      </c>
      <c r="W19" s="209" t="b">
        <f>EXACT(V19,Tabla2[[#This Row],[IMPORTE TOTAL (SIN IVA)]])</f>
        <v>1</v>
      </c>
      <c r="X19" s="210"/>
      <c r="Y19" s="209" t="str">
        <f>IF(Tabla2[[#This Row],[IMPORTE IMPUTADO SUBVENCIONABLE (SIN IVA)]]="","",ROUND(Tabla2[[#This Row],[IMPORTE IMPUTADO SUBVENCIONABLE (SIN IVA)]],2))</f>
        <v/>
      </c>
      <c r="Z19" s="209" t="b">
        <f>EXACT(Y19,Tabla2[[#This Row],[IMPORTE IMPUTADO SUBVENCIONABLE (SIN IVA)]])</f>
        <v>1</v>
      </c>
      <c r="AA19" s="210"/>
      <c r="AB19" s="209" t="str">
        <f>IF(Tabla2[[#This Row],[IMPORTE TOTAL (CON IVA)]]="","",ROUND(Tabla2[[#This Row],[IMPORTE TOTAL (CON IVA)]],2))</f>
        <v/>
      </c>
      <c r="AC19" s="209" t="b">
        <f>EXACT(AB19,Tabla2[[#This Row],[IMPORTE TOTAL (CON IVA)]])</f>
        <v>1</v>
      </c>
    </row>
    <row r="20" spans="1:29" ht="39.950000000000003" customHeight="1" x14ac:dyDescent="0.25">
      <c r="A20" s="223"/>
      <c r="B20" s="224"/>
      <c r="C20" s="225"/>
      <c r="D20" s="226"/>
      <c r="E20" s="148">
        <f>IF(OR(D20="",F20=""),0,F20/D20)</f>
        <v>0</v>
      </c>
      <c r="F20" s="237"/>
      <c r="G20" s="238"/>
      <c r="H20" s="239"/>
      <c r="I20" s="225"/>
      <c r="J20" s="225"/>
      <c r="K20" s="240"/>
      <c r="L20" s="240"/>
      <c r="M20" s="241"/>
      <c r="N20" s="242"/>
      <c r="O20" s="211"/>
      <c r="P20" s="212"/>
      <c r="Q20" s="187" t="s">
        <v>484</v>
      </c>
      <c r="R20" s="208" t="str">
        <f>IF(Tabla2[[#This Row],[IMPORTE TOTAL (CON IVA)]]=Tabla2[[#This Row],[IMPORTE TOTAL (SIN IVA)]],"",((Tabla2[[#This Row],[IMPORTE TOTAL (CON IVA)]]-Tabla2[[#This Row],[IMPORTE TOTAL (SIN IVA)]])*Tabla2[[#This Row],[% IMPUTACIÓN]]))</f>
        <v/>
      </c>
      <c r="S20" s="209" t="str">
        <f t="shared" ref="S20:S83" si="0">IF(R20="","",ROUND(R20,2))</f>
        <v/>
      </c>
      <c r="T20" s="209" t="b">
        <f t="shared" ref="T20:T83" si="1">EXACT(R20,S20)</f>
        <v>1</v>
      </c>
      <c r="U20" s="210"/>
      <c r="V20" s="209" t="str">
        <f>IF(Tabla2[[#This Row],[IMPORTE TOTAL (SIN IVA)]]="","",ROUND(Tabla2[[#This Row],[IMPORTE TOTAL (SIN IVA)]],2))</f>
        <v/>
      </c>
      <c r="W20" s="209" t="b">
        <f>EXACT(V20,Tabla2[[#This Row],[IMPORTE TOTAL (SIN IVA)]])</f>
        <v>1</v>
      </c>
      <c r="X20" s="210"/>
      <c r="Y20" s="209" t="str">
        <f>IF(Tabla2[[#This Row],[IMPORTE IMPUTADO SUBVENCIONABLE (SIN IVA)]]="","",ROUND(Tabla2[[#This Row],[IMPORTE IMPUTADO SUBVENCIONABLE (SIN IVA)]],2))</f>
        <v/>
      </c>
      <c r="Z20" s="209" t="b">
        <f>EXACT(Y20,Tabla2[[#This Row],[IMPORTE IMPUTADO SUBVENCIONABLE (SIN IVA)]])</f>
        <v>1</v>
      </c>
      <c r="AA20" s="210"/>
      <c r="AB20" s="209" t="str">
        <f>IF(Tabla2[[#This Row],[IMPORTE TOTAL (CON IVA)]]="","",ROUND(Tabla2[[#This Row],[IMPORTE TOTAL (CON IVA)]],2))</f>
        <v/>
      </c>
      <c r="AC20" s="209" t="b">
        <f>EXACT(AB20,Tabla2[[#This Row],[IMPORTE TOTAL (CON IVA)]])</f>
        <v>1</v>
      </c>
    </row>
    <row r="21" spans="1:29" ht="39.950000000000003" customHeight="1" x14ac:dyDescent="0.25">
      <c r="A21" s="223"/>
      <c r="B21" s="224"/>
      <c r="C21" s="225"/>
      <c r="D21" s="226"/>
      <c r="E21" s="148">
        <f t="shared" ref="E21:E83" si="2">IF(OR(D21="",F21=""),0,F21/D21)</f>
        <v>0</v>
      </c>
      <c r="F21" s="237"/>
      <c r="G21" s="238"/>
      <c r="H21" s="239"/>
      <c r="I21" s="225"/>
      <c r="J21" s="225"/>
      <c r="K21" s="240"/>
      <c r="L21" s="240"/>
      <c r="M21" s="241"/>
      <c r="N21" s="242"/>
      <c r="O21" s="211"/>
      <c r="P21" s="212"/>
      <c r="Q21" s="187" t="s">
        <v>484</v>
      </c>
      <c r="R21" s="208" t="str">
        <f>IF(Tabla2[[#This Row],[IMPORTE TOTAL (CON IVA)]]=Tabla2[[#This Row],[IMPORTE TOTAL (SIN IVA)]],"",((Tabla2[[#This Row],[IMPORTE TOTAL (CON IVA)]]-Tabla2[[#This Row],[IMPORTE TOTAL (SIN IVA)]])*Tabla2[[#This Row],[% IMPUTACIÓN]]))</f>
        <v/>
      </c>
      <c r="S21" s="209" t="str">
        <f t="shared" si="0"/>
        <v/>
      </c>
      <c r="T21" s="209" t="b">
        <f t="shared" si="1"/>
        <v>1</v>
      </c>
      <c r="U21" s="210"/>
      <c r="V21" s="209" t="str">
        <f>IF(Tabla2[[#This Row],[IMPORTE TOTAL (SIN IVA)]]="","",ROUND(Tabla2[[#This Row],[IMPORTE TOTAL (SIN IVA)]],2))</f>
        <v/>
      </c>
      <c r="W21" s="209" t="b">
        <f>EXACT(V21,Tabla2[[#This Row],[IMPORTE TOTAL (SIN IVA)]])</f>
        <v>1</v>
      </c>
      <c r="X21" s="210"/>
      <c r="Y21" s="209" t="str">
        <f>IF(Tabla2[[#This Row],[IMPORTE IMPUTADO SUBVENCIONABLE (SIN IVA)]]="","",ROUND(Tabla2[[#This Row],[IMPORTE IMPUTADO SUBVENCIONABLE (SIN IVA)]],2))</f>
        <v/>
      </c>
      <c r="Z21" s="209" t="b">
        <f>EXACT(Y21,Tabla2[[#This Row],[IMPORTE IMPUTADO SUBVENCIONABLE (SIN IVA)]])</f>
        <v>1</v>
      </c>
      <c r="AA21" s="210"/>
      <c r="AB21" s="209" t="str">
        <f>IF(Tabla2[[#This Row],[IMPORTE TOTAL (CON IVA)]]="","",ROUND(Tabla2[[#This Row],[IMPORTE TOTAL (CON IVA)]],2))</f>
        <v/>
      </c>
      <c r="AC21" s="209" t="b">
        <f>EXACT(AB21,Tabla2[[#This Row],[IMPORTE TOTAL (CON IVA)]])</f>
        <v>1</v>
      </c>
    </row>
    <row r="22" spans="1:29" ht="39.950000000000003" customHeight="1" x14ac:dyDescent="0.25">
      <c r="A22" s="223"/>
      <c r="B22" s="224"/>
      <c r="C22" s="225"/>
      <c r="D22" s="226"/>
      <c r="E22" s="148">
        <f t="shared" si="2"/>
        <v>0</v>
      </c>
      <c r="F22" s="237"/>
      <c r="G22" s="238"/>
      <c r="H22" s="239"/>
      <c r="I22" s="225"/>
      <c r="J22" s="225"/>
      <c r="K22" s="240"/>
      <c r="L22" s="240"/>
      <c r="M22" s="241"/>
      <c r="N22" s="242"/>
      <c r="O22" s="211"/>
      <c r="P22" s="212"/>
      <c r="Q22" s="187" t="s">
        <v>484</v>
      </c>
      <c r="R22" s="208" t="str">
        <f>IF(Tabla2[[#This Row],[IMPORTE TOTAL (CON IVA)]]=Tabla2[[#This Row],[IMPORTE TOTAL (SIN IVA)]],"",((Tabla2[[#This Row],[IMPORTE TOTAL (CON IVA)]]-Tabla2[[#This Row],[IMPORTE TOTAL (SIN IVA)]])*Tabla2[[#This Row],[% IMPUTACIÓN]]))</f>
        <v/>
      </c>
      <c r="S22" s="209" t="str">
        <f t="shared" si="0"/>
        <v/>
      </c>
      <c r="T22" s="209" t="b">
        <f t="shared" si="1"/>
        <v>1</v>
      </c>
      <c r="U22" s="210"/>
      <c r="V22" s="209" t="str">
        <f>IF(Tabla2[[#This Row],[IMPORTE TOTAL (SIN IVA)]]="","",ROUND(Tabla2[[#This Row],[IMPORTE TOTAL (SIN IVA)]],2))</f>
        <v/>
      </c>
      <c r="W22" s="209" t="b">
        <f>EXACT(V22,Tabla2[[#This Row],[IMPORTE TOTAL (SIN IVA)]])</f>
        <v>1</v>
      </c>
      <c r="X22" s="210"/>
      <c r="Y22" s="209" t="str">
        <f>IF(Tabla2[[#This Row],[IMPORTE IMPUTADO SUBVENCIONABLE (SIN IVA)]]="","",ROUND(Tabla2[[#This Row],[IMPORTE IMPUTADO SUBVENCIONABLE (SIN IVA)]],2))</f>
        <v/>
      </c>
      <c r="Z22" s="209" t="b">
        <f>EXACT(Y22,Tabla2[[#This Row],[IMPORTE IMPUTADO SUBVENCIONABLE (SIN IVA)]])</f>
        <v>1</v>
      </c>
      <c r="AA22" s="210"/>
      <c r="AB22" s="209" t="str">
        <f>IF(Tabla2[[#This Row],[IMPORTE TOTAL (CON IVA)]]="","",ROUND(Tabla2[[#This Row],[IMPORTE TOTAL (CON IVA)]],2))</f>
        <v/>
      </c>
      <c r="AC22" s="209" t="b">
        <f>EXACT(AB22,Tabla2[[#This Row],[IMPORTE TOTAL (CON IVA)]])</f>
        <v>1</v>
      </c>
    </row>
    <row r="23" spans="1:29" ht="39.950000000000003" customHeight="1" x14ac:dyDescent="0.25">
      <c r="A23" s="223"/>
      <c r="B23" s="224"/>
      <c r="C23" s="225"/>
      <c r="D23" s="226"/>
      <c r="E23" s="148">
        <f t="shared" si="2"/>
        <v>0</v>
      </c>
      <c r="F23" s="237"/>
      <c r="G23" s="238"/>
      <c r="H23" s="239"/>
      <c r="I23" s="225"/>
      <c r="J23" s="225"/>
      <c r="K23" s="240"/>
      <c r="L23" s="240"/>
      <c r="M23" s="241"/>
      <c r="N23" s="242"/>
      <c r="O23" s="211"/>
      <c r="P23" s="212"/>
      <c r="Q23" s="187" t="s">
        <v>484</v>
      </c>
      <c r="R23" s="208" t="str">
        <f>IF(Tabla2[[#This Row],[IMPORTE TOTAL (CON IVA)]]=Tabla2[[#This Row],[IMPORTE TOTAL (SIN IVA)]],"",((Tabla2[[#This Row],[IMPORTE TOTAL (CON IVA)]]-Tabla2[[#This Row],[IMPORTE TOTAL (SIN IVA)]])*Tabla2[[#This Row],[% IMPUTACIÓN]]))</f>
        <v/>
      </c>
      <c r="S23" s="209" t="str">
        <f t="shared" si="0"/>
        <v/>
      </c>
      <c r="T23" s="209" t="b">
        <f t="shared" si="1"/>
        <v>1</v>
      </c>
      <c r="U23" s="210"/>
      <c r="V23" s="209" t="str">
        <f>IF(Tabla2[[#This Row],[IMPORTE TOTAL (SIN IVA)]]="","",ROUND(Tabla2[[#This Row],[IMPORTE TOTAL (SIN IVA)]],2))</f>
        <v/>
      </c>
      <c r="W23" s="209" t="b">
        <f>EXACT(V23,Tabla2[[#This Row],[IMPORTE TOTAL (SIN IVA)]])</f>
        <v>1</v>
      </c>
      <c r="X23" s="210"/>
      <c r="Y23" s="209" t="str">
        <f>IF(Tabla2[[#This Row],[IMPORTE IMPUTADO SUBVENCIONABLE (SIN IVA)]]="","",ROUND(Tabla2[[#This Row],[IMPORTE IMPUTADO SUBVENCIONABLE (SIN IVA)]],2))</f>
        <v/>
      </c>
      <c r="Z23" s="209" t="b">
        <f>EXACT(Y23,Tabla2[[#This Row],[IMPORTE IMPUTADO SUBVENCIONABLE (SIN IVA)]])</f>
        <v>1</v>
      </c>
      <c r="AA23" s="210"/>
      <c r="AB23" s="209" t="str">
        <f>IF(Tabla2[[#This Row],[IMPORTE TOTAL (CON IVA)]]="","",ROUND(Tabla2[[#This Row],[IMPORTE TOTAL (CON IVA)]],2))</f>
        <v/>
      </c>
      <c r="AC23" s="209" t="b">
        <f>EXACT(AB23,Tabla2[[#This Row],[IMPORTE TOTAL (CON IVA)]])</f>
        <v>1</v>
      </c>
    </row>
    <row r="24" spans="1:29" ht="39.950000000000003" customHeight="1" x14ac:dyDescent="0.25">
      <c r="A24" s="223"/>
      <c r="B24" s="224"/>
      <c r="C24" s="225"/>
      <c r="D24" s="226"/>
      <c r="E24" s="148">
        <f t="shared" si="2"/>
        <v>0</v>
      </c>
      <c r="F24" s="237"/>
      <c r="G24" s="238"/>
      <c r="H24" s="239"/>
      <c r="I24" s="225"/>
      <c r="J24" s="225"/>
      <c r="K24" s="240"/>
      <c r="L24" s="240"/>
      <c r="M24" s="241"/>
      <c r="N24" s="242"/>
      <c r="O24" s="211"/>
      <c r="P24" s="212"/>
      <c r="Q24" s="187" t="s">
        <v>484</v>
      </c>
      <c r="R24" s="208" t="str">
        <f>IF(Tabla2[[#This Row],[IMPORTE TOTAL (CON IVA)]]=Tabla2[[#This Row],[IMPORTE TOTAL (SIN IVA)]],"",((Tabla2[[#This Row],[IMPORTE TOTAL (CON IVA)]]-Tabla2[[#This Row],[IMPORTE TOTAL (SIN IVA)]])*Tabla2[[#This Row],[% IMPUTACIÓN]]))</f>
        <v/>
      </c>
      <c r="S24" s="209" t="str">
        <f t="shared" si="0"/>
        <v/>
      </c>
      <c r="T24" s="209" t="b">
        <f t="shared" si="1"/>
        <v>1</v>
      </c>
      <c r="U24" s="210"/>
      <c r="V24" s="209" t="str">
        <f>IF(Tabla2[[#This Row],[IMPORTE TOTAL (SIN IVA)]]="","",ROUND(Tabla2[[#This Row],[IMPORTE TOTAL (SIN IVA)]],2))</f>
        <v/>
      </c>
      <c r="W24" s="209" t="b">
        <f>EXACT(V24,Tabla2[[#This Row],[IMPORTE TOTAL (SIN IVA)]])</f>
        <v>1</v>
      </c>
      <c r="X24" s="210"/>
      <c r="Y24" s="209" t="str">
        <f>IF(Tabla2[[#This Row],[IMPORTE IMPUTADO SUBVENCIONABLE (SIN IVA)]]="","",ROUND(Tabla2[[#This Row],[IMPORTE IMPUTADO SUBVENCIONABLE (SIN IVA)]],2))</f>
        <v/>
      </c>
      <c r="Z24" s="209" t="b">
        <f>EXACT(Y24,Tabla2[[#This Row],[IMPORTE IMPUTADO SUBVENCIONABLE (SIN IVA)]])</f>
        <v>1</v>
      </c>
      <c r="AA24" s="210"/>
      <c r="AB24" s="209" t="str">
        <f>IF(Tabla2[[#This Row],[IMPORTE TOTAL (CON IVA)]]="","",ROUND(Tabla2[[#This Row],[IMPORTE TOTAL (CON IVA)]],2))</f>
        <v/>
      </c>
      <c r="AC24" s="209" t="b">
        <f>EXACT(AB24,Tabla2[[#This Row],[IMPORTE TOTAL (CON IVA)]])</f>
        <v>1</v>
      </c>
    </row>
    <row r="25" spans="1:29" ht="39.950000000000003" customHeight="1" x14ac:dyDescent="0.25">
      <c r="A25" s="223"/>
      <c r="B25" s="224"/>
      <c r="C25" s="225"/>
      <c r="D25" s="226"/>
      <c r="E25" s="148">
        <f t="shared" si="2"/>
        <v>0</v>
      </c>
      <c r="F25" s="237"/>
      <c r="G25" s="238"/>
      <c r="H25" s="239"/>
      <c r="I25" s="225"/>
      <c r="J25" s="225"/>
      <c r="K25" s="240"/>
      <c r="L25" s="240"/>
      <c r="M25" s="241"/>
      <c r="N25" s="242"/>
      <c r="O25" s="211"/>
      <c r="P25" s="212"/>
      <c r="Q25" s="187" t="s">
        <v>484</v>
      </c>
      <c r="R25" s="208" t="str">
        <f>IF(Tabla2[[#This Row],[IMPORTE TOTAL (CON IVA)]]=Tabla2[[#This Row],[IMPORTE TOTAL (SIN IVA)]],"",((Tabla2[[#This Row],[IMPORTE TOTAL (CON IVA)]]-Tabla2[[#This Row],[IMPORTE TOTAL (SIN IVA)]])*Tabla2[[#This Row],[% IMPUTACIÓN]]))</f>
        <v/>
      </c>
      <c r="S25" s="209" t="str">
        <f t="shared" si="0"/>
        <v/>
      </c>
      <c r="T25" s="209" t="b">
        <f t="shared" si="1"/>
        <v>1</v>
      </c>
      <c r="U25" s="210"/>
      <c r="V25" s="209" t="str">
        <f>IF(Tabla2[[#This Row],[IMPORTE TOTAL (SIN IVA)]]="","",ROUND(Tabla2[[#This Row],[IMPORTE TOTAL (SIN IVA)]],2))</f>
        <v/>
      </c>
      <c r="W25" s="209" t="b">
        <f>EXACT(V25,Tabla2[[#This Row],[IMPORTE TOTAL (SIN IVA)]])</f>
        <v>1</v>
      </c>
      <c r="X25" s="210"/>
      <c r="Y25" s="209" t="str">
        <f>IF(Tabla2[[#This Row],[IMPORTE IMPUTADO SUBVENCIONABLE (SIN IVA)]]="","",ROUND(Tabla2[[#This Row],[IMPORTE IMPUTADO SUBVENCIONABLE (SIN IVA)]],2))</f>
        <v/>
      </c>
      <c r="Z25" s="209" t="b">
        <f>EXACT(Y25,Tabla2[[#This Row],[IMPORTE IMPUTADO SUBVENCIONABLE (SIN IVA)]])</f>
        <v>1</v>
      </c>
      <c r="AA25" s="210"/>
      <c r="AB25" s="209" t="str">
        <f>IF(Tabla2[[#This Row],[IMPORTE TOTAL (CON IVA)]]="","",ROUND(Tabla2[[#This Row],[IMPORTE TOTAL (CON IVA)]],2))</f>
        <v/>
      </c>
      <c r="AC25" s="209" t="b">
        <f>EXACT(AB25,Tabla2[[#This Row],[IMPORTE TOTAL (CON IVA)]])</f>
        <v>1</v>
      </c>
    </row>
    <row r="26" spans="1:29" ht="39.950000000000003" customHeight="1" x14ac:dyDescent="0.25">
      <c r="A26" s="223"/>
      <c r="B26" s="224"/>
      <c r="C26" s="225"/>
      <c r="D26" s="226"/>
      <c r="E26" s="148">
        <f t="shared" si="2"/>
        <v>0</v>
      </c>
      <c r="F26" s="237"/>
      <c r="G26" s="238"/>
      <c r="H26" s="239"/>
      <c r="I26" s="225"/>
      <c r="J26" s="225"/>
      <c r="K26" s="240"/>
      <c r="L26" s="240"/>
      <c r="M26" s="241"/>
      <c r="N26" s="242"/>
      <c r="O26" s="211"/>
      <c r="P26" s="212"/>
      <c r="Q26" s="187" t="s">
        <v>484</v>
      </c>
      <c r="R26" s="208" t="str">
        <f>IF(Tabla2[[#This Row],[IMPORTE TOTAL (CON IVA)]]=Tabla2[[#This Row],[IMPORTE TOTAL (SIN IVA)]],"",((Tabla2[[#This Row],[IMPORTE TOTAL (CON IVA)]]-Tabla2[[#This Row],[IMPORTE TOTAL (SIN IVA)]])*Tabla2[[#This Row],[% IMPUTACIÓN]]))</f>
        <v/>
      </c>
      <c r="S26" s="209" t="str">
        <f t="shared" si="0"/>
        <v/>
      </c>
      <c r="T26" s="209" t="b">
        <f t="shared" si="1"/>
        <v>1</v>
      </c>
      <c r="U26" s="210"/>
      <c r="V26" s="209" t="str">
        <f>IF(Tabla2[[#This Row],[IMPORTE TOTAL (SIN IVA)]]="","",ROUND(Tabla2[[#This Row],[IMPORTE TOTAL (SIN IVA)]],2))</f>
        <v/>
      </c>
      <c r="W26" s="209" t="b">
        <f>EXACT(V26,Tabla2[[#This Row],[IMPORTE TOTAL (SIN IVA)]])</f>
        <v>1</v>
      </c>
      <c r="X26" s="210"/>
      <c r="Y26" s="209" t="str">
        <f>IF(Tabla2[[#This Row],[IMPORTE IMPUTADO SUBVENCIONABLE (SIN IVA)]]="","",ROUND(Tabla2[[#This Row],[IMPORTE IMPUTADO SUBVENCIONABLE (SIN IVA)]],2))</f>
        <v/>
      </c>
      <c r="Z26" s="209" t="b">
        <f>EXACT(Y26,Tabla2[[#This Row],[IMPORTE IMPUTADO SUBVENCIONABLE (SIN IVA)]])</f>
        <v>1</v>
      </c>
      <c r="AA26" s="210"/>
      <c r="AB26" s="209" t="str">
        <f>IF(Tabla2[[#This Row],[IMPORTE TOTAL (CON IVA)]]="","",ROUND(Tabla2[[#This Row],[IMPORTE TOTAL (CON IVA)]],2))</f>
        <v/>
      </c>
      <c r="AC26" s="209" t="b">
        <f>EXACT(AB26,Tabla2[[#This Row],[IMPORTE TOTAL (CON IVA)]])</f>
        <v>1</v>
      </c>
    </row>
    <row r="27" spans="1:29" ht="39.950000000000003" customHeight="1" x14ac:dyDescent="0.25">
      <c r="A27" s="223"/>
      <c r="B27" s="224"/>
      <c r="C27" s="225"/>
      <c r="D27" s="226"/>
      <c r="E27" s="148">
        <f t="shared" si="2"/>
        <v>0</v>
      </c>
      <c r="F27" s="237"/>
      <c r="G27" s="238"/>
      <c r="H27" s="239"/>
      <c r="I27" s="225"/>
      <c r="J27" s="225"/>
      <c r="K27" s="240"/>
      <c r="L27" s="240"/>
      <c r="M27" s="241"/>
      <c r="N27" s="242"/>
      <c r="O27" s="211"/>
      <c r="P27" s="212"/>
      <c r="Q27" s="187" t="s">
        <v>484</v>
      </c>
      <c r="R27" s="208" t="str">
        <f>IF(Tabla2[[#This Row],[IMPORTE TOTAL (CON IVA)]]=Tabla2[[#This Row],[IMPORTE TOTAL (SIN IVA)]],"",((Tabla2[[#This Row],[IMPORTE TOTAL (CON IVA)]]-Tabla2[[#This Row],[IMPORTE TOTAL (SIN IVA)]])*Tabla2[[#This Row],[% IMPUTACIÓN]]))</f>
        <v/>
      </c>
      <c r="S27" s="209" t="str">
        <f t="shared" si="0"/>
        <v/>
      </c>
      <c r="T27" s="209" t="b">
        <f t="shared" si="1"/>
        <v>1</v>
      </c>
      <c r="U27" s="210"/>
      <c r="V27" s="209" t="str">
        <f>IF(Tabla2[[#This Row],[IMPORTE TOTAL (SIN IVA)]]="","",ROUND(Tabla2[[#This Row],[IMPORTE TOTAL (SIN IVA)]],2))</f>
        <v/>
      </c>
      <c r="W27" s="209" t="b">
        <f>EXACT(V27,Tabla2[[#This Row],[IMPORTE TOTAL (SIN IVA)]])</f>
        <v>1</v>
      </c>
      <c r="X27" s="210"/>
      <c r="Y27" s="209" t="str">
        <f>IF(Tabla2[[#This Row],[IMPORTE IMPUTADO SUBVENCIONABLE (SIN IVA)]]="","",ROUND(Tabla2[[#This Row],[IMPORTE IMPUTADO SUBVENCIONABLE (SIN IVA)]],2))</f>
        <v/>
      </c>
      <c r="Z27" s="209" t="b">
        <f>EXACT(Y27,Tabla2[[#This Row],[IMPORTE IMPUTADO SUBVENCIONABLE (SIN IVA)]])</f>
        <v>1</v>
      </c>
      <c r="AA27" s="210"/>
      <c r="AB27" s="209" t="str">
        <f>IF(Tabla2[[#This Row],[IMPORTE TOTAL (CON IVA)]]="","",ROUND(Tabla2[[#This Row],[IMPORTE TOTAL (CON IVA)]],2))</f>
        <v/>
      </c>
      <c r="AC27" s="209" t="b">
        <f>EXACT(AB27,Tabla2[[#This Row],[IMPORTE TOTAL (CON IVA)]])</f>
        <v>1</v>
      </c>
    </row>
    <row r="28" spans="1:29" ht="39.950000000000003" customHeight="1" x14ac:dyDescent="0.25">
      <c r="A28" s="223"/>
      <c r="B28" s="224"/>
      <c r="C28" s="225"/>
      <c r="D28" s="226"/>
      <c r="E28" s="148">
        <f t="shared" si="2"/>
        <v>0</v>
      </c>
      <c r="F28" s="237"/>
      <c r="G28" s="238"/>
      <c r="H28" s="239"/>
      <c r="I28" s="225"/>
      <c r="J28" s="225"/>
      <c r="K28" s="240"/>
      <c r="L28" s="240"/>
      <c r="M28" s="241"/>
      <c r="N28" s="242"/>
      <c r="O28" s="211"/>
      <c r="P28" s="212"/>
      <c r="Q28" s="187" t="s">
        <v>484</v>
      </c>
      <c r="R28" s="208" t="str">
        <f>IF(Tabla2[[#This Row],[IMPORTE TOTAL (CON IVA)]]=Tabla2[[#This Row],[IMPORTE TOTAL (SIN IVA)]],"",((Tabla2[[#This Row],[IMPORTE TOTAL (CON IVA)]]-Tabla2[[#This Row],[IMPORTE TOTAL (SIN IVA)]])*Tabla2[[#This Row],[% IMPUTACIÓN]]))</f>
        <v/>
      </c>
      <c r="S28" s="209" t="str">
        <f t="shared" si="0"/>
        <v/>
      </c>
      <c r="T28" s="209" t="b">
        <f t="shared" si="1"/>
        <v>1</v>
      </c>
      <c r="U28" s="210"/>
      <c r="V28" s="209" t="str">
        <f>IF(Tabla2[[#This Row],[IMPORTE TOTAL (SIN IVA)]]="","",ROUND(Tabla2[[#This Row],[IMPORTE TOTAL (SIN IVA)]],2))</f>
        <v/>
      </c>
      <c r="W28" s="209" t="b">
        <f>EXACT(V28,Tabla2[[#This Row],[IMPORTE TOTAL (SIN IVA)]])</f>
        <v>1</v>
      </c>
      <c r="X28" s="210"/>
      <c r="Y28" s="209" t="str">
        <f>IF(Tabla2[[#This Row],[IMPORTE IMPUTADO SUBVENCIONABLE (SIN IVA)]]="","",ROUND(Tabla2[[#This Row],[IMPORTE IMPUTADO SUBVENCIONABLE (SIN IVA)]],2))</f>
        <v/>
      </c>
      <c r="Z28" s="209" t="b">
        <f>EXACT(Y28,Tabla2[[#This Row],[IMPORTE IMPUTADO SUBVENCIONABLE (SIN IVA)]])</f>
        <v>1</v>
      </c>
      <c r="AA28" s="210"/>
      <c r="AB28" s="209" t="str">
        <f>IF(Tabla2[[#This Row],[IMPORTE TOTAL (CON IVA)]]="","",ROUND(Tabla2[[#This Row],[IMPORTE TOTAL (CON IVA)]],2))</f>
        <v/>
      </c>
      <c r="AC28" s="209" t="b">
        <f>EXACT(AB28,Tabla2[[#This Row],[IMPORTE TOTAL (CON IVA)]])</f>
        <v>1</v>
      </c>
    </row>
    <row r="29" spans="1:29" ht="39.950000000000003" customHeight="1" x14ac:dyDescent="0.25">
      <c r="A29" s="223"/>
      <c r="B29" s="224"/>
      <c r="C29" s="225"/>
      <c r="D29" s="226"/>
      <c r="E29" s="148">
        <f t="shared" si="2"/>
        <v>0</v>
      </c>
      <c r="F29" s="237"/>
      <c r="G29" s="238"/>
      <c r="H29" s="239"/>
      <c r="I29" s="225"/>
      <c r="J29" s="225"/>
      <c r="K29" s="240"/>
      <c r="L29" s="240"/>
      <c r="M29" s="241"/>
      <c r="N29" s="242"/>
      <c r="O29" s="211"/>
      <c r="P29" s="212"/>
      <c r="Q29" s="187" t="s">
        <v>484</v>
      </c>
      <c r="R29" s="208" t="str">
        <f>IF(Tabla2[[#This Row],[IMPORTE TOTAL (CON IVA)]]=Tabla2[[#This Row],[IMPORTE TOTAL (SIN IVA)]],"",((Tabla2[[#This Row],[IMPORTE TOTAL (CON IVA)]]-Tabla2[[#This Row],[IMPORTE TOTAL (SIN IVA)]])*Tabla2[[#This Row],[% IMPUTACIÓN]]))</f>
        <v/>
      </c>
      <c r="S29" s="209" t="str">
        <f t="shared" si="0"/>
        <v/>
      </c>
      <c r="T29" s="209" t="b">
        <f t="shared" si="1"/>
        <v>1</v>
      </c>
      <c r="U29" s="210"/>
      <c r="V29" s="209" t="str">
        <f>IF(Tabla2[[#This Row],[IMPORTE TOTAL (SIN IVA)]]="","",ROUND(Tabla2[[#This Row],[IMPORTE TOTAL (SIN IVA)]],2))</f>
        <v/>
      </c>
      <c r="W29" s="209" t="b">
        <f>EXACT(V29,Tabla2[[#This Row],[IMPORTE TOTAL (SIN IVA)]])</f>
        <v>1</v>
      </c>
      <c r="X29" s="210"/>
      <c r="Y29" s="209" t="str">
        <f>IF(Tabla2[[#This Row],[IMPORTE IMPUTADO SUBVENCIONABLE (SIN IVA)]]="","",ROUND(Tabla2[[#This Row],[IMPORTE IMPUTADO SUBVENCIONABLE (SIN IVA)]],2))</f>
        <v/>
      </c>
      <c r="Z29" s="209" t="b">
        <f>EXACT(Y29,Tabla2[[#This Row],[IMPORTE IMPUTADO SUBVENCIONABLE (SIN IVA)]])</f>
        <v>1</v>
      </c>
      <c r="AA29" s="210"/>
      <c r="AB29" s="209" t="str">
        <f>IF(Tabla2[[#This Row],[IMPORTE TOTAL (CON IVA)]]="","",ROUND(Tabla2[[#This Row],[IMPORTE TOTAL (CON IVA)]],2))</f>
        <v/>
      </c>
      <c r="AC29" s="209" t="b">
        <f>EXACT(AB29,Tabla2[[#This Row],[IMPORTE TOTAL (CON IVA)]])</f>
        <v>1</v>
      </c>
    </row>
    <row r="30" spans="1:29" ht="39.950000000000003" customHeight="1" x14ac:dyDescent="0.25">
      <c r="A30" s="223"/>
      <c r="B30" s="224"/>
      <c r="C30" s="225"/>
      <c r="D30" s="226"/>
      <c r="E30" s="148">
        <f t="shared" si="2"/>
        <v>0</v>
      </c>
      <c r="F30" s="237"/>
      <c r="G30" s="238"/>
      <c r="H30" s="239"/>
      <c r="I30" s="225"/>
      <c r="J30" s="225"/>
      <c r="K30" s="240"/>
      <c r="L30" s="240"/>
      <c r="M30" s="241"/>
      <c r="N30" s="242"/>
      <c r="O30" s="211"/>
      <c r="P30" s="212"/>
      <c r="Q30" s="187" t="s">
        <v>484</v>
      </c>
      <c r="R30" s="208" t="str">
        <f>IF(Tabla2[[#This Row],[IMPORTE TOTAL (CON IVA)]]=Tabla2[[#This Row],[IMPORTE TOTAL (SIN IVA)]],"",((Tabla2[[#This Row],[IMPORTE TOTAL (CON IVA)]]-Tabla2[[#This Row],[IMPORTE TOTAL (SIN IVA)]])*Tabla2[[#This Row],[% IMPUTACIÓN]]))</f>
        <v/>
      </c>
      <c r="S30" s="209" t="str">
        <f t="shared" si="0"/>
        <v/>
      </c>
      <c r="T30" s="209" t="b">
        <f t="shared" si="1"/>
        <v>1</v>
      </c>
      <c r="U30" s="210"/>
      <c r="V30" s="209" t="str">
        <f>IF(Tabla2[[#This Row],[IMPORTE TOTAL (SIN IVA)]]="","",ROUND(Tabla2[[#This Row],[IMPORTE TOTAL (SIN IVA)]],2))</f>
        <v/>
      </c>
      <c r="W30" s="209" t="b">
        <f>EXACT(V30,Tabla2[[#This Row],[IMPORTE TOTAL (SIN IVA)]])</f>
        <v>1</v>
      </c>
      <c r="X30" s="210"/>
      <c r="Y30" s="209" t="str">
        <f>IF(Tabla2[[#This Row],[IMPORTE IMPUTADO SUBVENCIONABLE (SIN IVA)]]="","",ROUND(Tabla2[[#This Row],[IMPORTE IMPUTADO SUBVENCIONABLE (SIN IVA)]],2))</f>
        <v/>
      </c>
      <c r="Z30" s="209" t="b">
        <f>EXACT(Y30,Tabla2[[#This Row],[IMPORTE IMPUTADO SUBVENCIONABLE (SIN IVA)]])</f>
        <v>1</v>
      </c>
      <c r="AA30" s="210"/>
      <c r="AB30" s="209" t="str">
        <f>IF(Tabla2[[#This Row],[IMPORTE TOTAL (CON IVA)]]="","",ROUND(Tabla2[[#This Row],[IMPORTE TOTAL (CON IVA)]],2))</f>
        <v/>
      </c>
      <c r="AC30" s="209" t="b">
        <f>EXACT(AB30,Tabla2[[#This Row],[IMPORTE TOTAL (CON IVA)]])</f>
        <v>1</v>
      </c>
    </row>
    <row r="31" spans="1:29" ht="39.950000000000003" customHeight="1" x14ac:dyDescent="0.25">
      <c r="A31" s="223"/>
      <c r="B31" s="224"/>
      <c r="C31" s="225"/>
      <c r="D31" s="226"/>
      <c r="E31" s="148">
        <f t="shared" si="2"/>
        <v>0</v>
      </c>
      <c r="F31" s="237"/>
      <c r="G31" s="238"/>
      <c r="H31" s="239"/>
      <c r="I31" s="225"/>
      <c r="J31" s="225"/>
      <c r="K31" s="240"/>
      <c r="L31" s="240"/>
      <c r="M31" s="241"/>
      <c r="N31" s="242"/>
      <c r="O31" s="211"/>
      <c r="P31" s="212"/>
      <c r="Q31" s="187" t="s">
        <v>484</v>
      </c>
      <c r="R31" s="208" t="str">
        <f>IF(Tabla2[[#This Row],[IMPORTE TOTAL (CON IVA)]]=Tabla2[[#This Row],[IMPORTE TOTAL (SIN IVA)]],"",((Tabla2[[#This Row],[IMPORTE TOTAL (CON IVA)]]-Tabla2[[#This Row],[IMPORTE TOTAL (SIN IVA)]])*Tabla2[[#This Row],[% IMPUTACIÓN]]))</f>
        <v/>
      </c>
      <c r="S31" s="209" t="str">
        <f t="shared" si="0"/>
        <v/>
      </c>
      <c r="T31" s="209" t="b">
        <f t="shared" si="1"/>
        <v>1</v>
      </c>
      <c r="U31" s="210"/>
      <c r="V31" s="209" t="str">
        <f>IF(Tabla2[[#This Row],[IMPORTE TOTAL (SIN IVA)]]="","",ROUND(Tabla2[[#This Row],[IMPORTE TOTAL (SIN IVA)]],2))</f>
        <v/>
      </c>
      <c r="W31" s="209" t="b">
        <f>EXACT(V31,Tabla2[[#This Row],[IMPORTE TOTAL (SIN IVA)]])</f>
        <v>1</v>
      </c>
      <c r="X31" s="210"/>
      <c r="Y31" s="209" t="str">
        <f>IF(Tabla2[[#This Row],[IMPORTE IMPUTADO SUBVENCIONABLE (SIN IVA)]]="","",ROUND(Tabla2[[#This Row],[IMPORTE IMPUTADO SUBVENCIONABLE (SIN IVA)]],2))</f>
        <v/>
      </c>
      <c r="Z31" s="209" t="b">
        <f>EXACT(Y31,Tabla2[[#This Row],[IMPORTE IMPUTADO SUBVENCIONABLE (SIN IVA)]])</f>
        <v>1</v>
      </c>
      <c r="AA31" s="210"/>
      <c r="AB31" s="209" t="str">
        <f>IF(Tabla2[[#This Row],[IMPORTE TOTAL (CON IVA)]]="","",ROUND(Tabla2[[#This Row],[IMPORTE TOTAL (CON IVA)]],2))</f>
        <v/>
      </c>
      <c r="AC31" s="209" t="b">
        <f>EXACT(AB31,Tabla2[[#This Row],[IMPORTE TOTAL (CON IVA)]])</f>
        <v>1</v>
      </c>
    </row>
    <row r="32" spans="1:29" ht="39.950000000000003" customHeight="1" x14ac:dyDescent="0.25">
      <c r="A32" s="223"/>
      <c r="B32" s="224"/>
      <c r="C32" s="225"/>
      <c r="D32" s="226"/>
      <c r="E32" s="148">
        <f t="shared" si="2"/>
        <v>0</v>
      </c>
      <c r="F32" s="237"/>
      <c r="G32" s="238"/>
      <c r="H32" s="239"/>
      <c r="I32" s="225"/>
      <c r="J32" s="225"/>
      <c r="K32" s="240"/>
      <c r="L32" s="240"/>
      <c r="M32" s="241"/>
      <c r="N32" s="242"/>
      <c r="O32" s="211"/>
      <c r="P32" s="212"/>
      <c r="Q32" s="187" t="s">
        <v>484</v>
      </c>
      <c r="R32" s="208" t="str">
        <f>IF(Tabla2[[#This Row],[IMPORTE TOTAL (CON IVA)]]=Tabla2[[#This Row],[IMPORTE TOTAL (SIN IVA)]],"",((Tabla2[[#This Row],[IMPORTE TOTAL (CON IVA)]]-Tabla2[[#This Row],[IMPORTE TOTAL (SIN IVA)]])*Tabla2[[#This Row],[% IMPUTACIÓN]]))</f>
        <v/>
      </c>
      <c r="S32" s="209" t="str">
        <f t="shared" si="0"/>
        <v/>
      </c>
      <c r="T32" s="209" t="b">
        <f t="shared" si="1"/>
        <v>1</v>
      </c>
      <c r="U32" s="210"/>
      <c r="V32" s="209" t="str">
        <f>IF(Tabla2[[#This Row],[IMPORTE TOTAL (SIN IVA)]]="","",ROUND(Tabla2[[#This Row],[IMPORTE TOTAL (SIN IVA)]],2))</f>
        <v/>
      </c>
      <c r="W32" s="209" t="b">
        <f>EXACT(V32,Tabla2[[#This Row],[IMPORTE TOTAL (SIN IVA)]])</f>
        <v>1</v>
      </c>
      <c r="X32" s="210"/>
      <c r="Y32" s="209" t="str">
        <f>IF(Tabla2[[#This Row],[IMPORTE IMPUTADO SUBVENCIONABLE (SIN IVA)]]="","",ROUND(Tabla2[[#This Row],[IMPORTE IMPUTADO SUBVENCIONABLE (SIN IVA)]],2))</f>
        <v/>
      </c>
      <c r="Z32" s="209" t="b">
        <f>EXACT(Y32,Tabla2[[#This Row],[IMPORTE IMPUTADO SUBVENCIONABLE (SIN IVA)]])</f>
        <v>1</v>
      </c>
      <c r="AA32" s="210"/>
      <c r="AB32" s="209" t="str">
        <f>IF(Tabla2[[#This Row],[IMPORTE TOTAL (CON IVA)]]="","",ROUND(Tabla2[[#This Row],[IMPORTE TOTAL (CON IVA)]],2))</f>
        <v/>
      </c>
      <c r="AC32" s="209" t="b">
        <f>EXACT(AB32,Tabla2[[#This Row],[IMPORTE TOTAL (CON IVA)]])</f>
        <v>1</v>
      </c>
    </row>
    <row r="33" spans="1:29" ht="39.950000000000003" customHeight="1" x14ac:dyDescent="0.25">
      <c r="A33" s="223"/>
      <c r="B33" s="224"/>
      <c r="C33" s="225"/>
      <c r="D33" s="226"/>
      <c r="E33" s="148">
        <f t="shared" si="2"/>
        <v>0</v>
      </c>
      <c r="F33" s="237"/>
      <c r="G33" s="238"/>
      <c r="H33" s="239"/>
      <c r="I33" s="225"/>
      <c r="J33" s="225"/>
      <c r="K33" s="240"/>
      <c r="L33" s="240"/>
      <c r="M33" s="241"/>
      <c r="N33" s="242"/>
      <c r="O33" s="211"/>
      <c r="P33" s="212"/>
      <c r="Q33" s="187" t="s">
        <v>484</v>
      </c>
      <c r="R33" s="208" t="str">
        <f>IF(Tabla2[[#This Row],[IMPORTE TOTAL (CON IVA)]]=Tabla2[[#This Row],[IMPORTE TOTAL (SIN IVA)]],"",((Tabla2[[#This Row],[IMPORTE TOTAL (CON IVA)]]-Tabla2[[#This Row],[IMPORTE TOTAL (SIN IVA)]])*Tabla2[[#This Row],[% IMPUTACIÓN]]))</f>
        <v/>
      </c>
      <c r="S33" s="209" t="str">
        <f t="shared" si="0"/>
        <v/>
      </c>
      <c r="T33" s="209" t="b">
        <f t="shared" si="1"/>
        <v>1</v>
      </c>
      <c r="U33" s="210"/>
      <c r="V33" s="209" t="str">
        <f>IF(Tabla2[[#This Row],[IMPORTE TOTAL (SIN IVA)]]="","",ROUND(Tabla2[[#This Row],[IMPORTE TOTAL (SIN IVA)]],2))</f>
        <v/>
      </c>
      <c r="W33" s="209" t="b">
        <f>EXACT(V33,Tabla2[[#This Row],[IMPORTE TOTAL (SIN IVA)]])</f>
        <v>1</v>
      </c>
      <c r="X33" s="210"/>
      <c r="Y33" s="209" t="str">
        <f>IF(Tabla2[[#This Row],[IMPORTE IMPUTADO SUBVENCIONABLE (SIN IVA)]]="","",ROUND(Tabla2[[#This Row],[IMPORTE IMPUTADO SUBVENCIONABLE (SIN IVA)]],2))</f>
        <v/>
      </c>
      <c r="Z33" s="209" t="b">
        <f>EXACT(Y33,Tabla2[[#This Row],[IMPORTE IMPUTADO SUBVENCIONABLE (SIN IVA)]])</f>
        <v>1</v>
      </c>
      <c r="AA33" s="210"/>
      <c r="AB33" s="209" t="str">
        <f>IF(Tabla2[[#This Row],[IMPORTE TOTAL (CON IVA)]]="","",ROUND(Tabla2[[#This Row],[IMPORTE TOTAL (CON IVA)]],2))</f>
        <v/>
      </c>
      <c r="AC33" s="209" t="b">
        <f>EXACT(AB33,Tabla2[[#This Row],[IMPORTE TOTAL (CON IVA)]])</f>
        <v>1</v>
      </c>
    </row>
    <row r="34" spans="1:29" ht="39.950000000000003" customHeight="1" x14ac:dyDescent="0.25">
      <c r="A34" s="223"/>
      <c r="B34" s="224"/>
      <c r="C34" s="225"/>
      <c r="D34" s="226"/>
      <c r="E34" s="148">
        <f t="shared" si="2"/>
        <v>0</v>
      </c>
      <c r="F34" s="237"/>
      <c r="G34" s="238"/>
      <c r="H34" s="239"/>
      <c r="I34" s="225"/>
      <c r="J34" s="225"/>
      <c r="K34" s="240"/>
      <c r="L34" s="240"/>
      <c r="M34" s="241"/>
      <c r="N34" s="242"/>
      <c r="O34" s="211"/>
      <c r="P34" s="212"/>
      <c r="Q34" s="187" t="s">
        <v>484</v>
      </c>
      <c r="R34" s="208" t="str">
        <f>IF(Tabla2[[#This Row],[IMPORTE TOTAL (CON IVA)]]=Tabla2[[#This Row],[IMPORTE TOTAL (SIN IVA)]],"",((Tabla2[[#This Row],[IMPORTE TOTAL (CON IVA)]]-Tabla2[[#This Row],[IMPORTE TOTAL (SIN IVA)]])*Tabla2[[#This Row],[% IMPUTACIÓN]]))</f>
        <v/>
      </c>
      <c r="S34" s="209" t="str">
        <f t="shared" si="0"/>
        <v/>
      </c>
      <c r="T34" s="209" t="b">
        <f t="shared" si="1"/>
        <v>1</v>
      </c>
      <c r="U34" s="210"/>
      <c r="V34" s="209" t="str">
        <f>IF(Tabla2[[#This Row],[IMPORTE TOTAL (SIN IVA)]]="","",ROUND(Tabla2[[#This Row],[IMPORTE TOTAL (SIN IVA)]],2))</f>
        <v/>
      </c>
      <c r="W34" s="209" t="b">
        <f>EXACT(V34,Tabla2[[#This Row],[IMPORTE TOTAL (SIN IVA)]])</f>
        <v>1</v>
      </c>
      <c r="X34" s="210"/>
      <c r="Y34" s="209" t="str">
        <f>IF(Tabla2[[#This Row],[IMPORTE IMPUTADO SUBVENCIONABLE (SIN IVA)]]="","",ROUND(Tabla2[[#This Row],[IMPORTE IMPUTADO SUBVENCIONABLE (SIN IVA)]],2))</f>
        <v/>
      </c>
      <c r="Z34" s="209" t="b">
        <f>EXACT(Y34,Tabla2[[#This Row],[IMPORTE IMPUTADO SUBVENCIONABLE (SIN IVA)]])</f>
        <v>1</v>
      </c>
      <c r="AA34" s="210"/>
      <c r="AB34" s="209" t="str">
        <f>IF(Tabla2[[#This Row],[IMPORTE TOTAL (CON IVA)]]="","",ROUND(Tabla2[[#This Row],[IMPORTE TOTAL (CON IVA)]],2))</f>
        <v/>
      </c>
      <c r="AC34" s="209" t="b">
        <f>EXACT(AB34,Tabla2[[#This Row],[IMPORTE TOTAL (CON IVA)]])</f>
        <v>1</v>
      </c>
    </row>
    <row r="35" spans="1:29" ht="39.950000000000003" customHeight="1" x14ac:dyDescent="0.25">
      <c r="A35" s="223"/>
      <c r="B35" s="224"/>
      <c r="C35" s="225"/>
      <c r="D35" s="226"/>
      <c r="E35" s="148">
        <f t="shared" si="2"/>
        <v>0</v>
      </c>
      <c r="F35" s="237"/>
      <c r="G35" s="238"/>
      <c r="H35" s="239"/>
      <c r="I35" s="225"/>
      <c r="J35" s="225"/>
      <c r="K35" s="240"/>
      <c r="L35" s="240"/>
      <c r="M35" s="241"/>
      <c r="N35" s="242"/>
      <c r="O35" s="211"/>
      <c r="P35" s="212"/>
      <c r="Q35" s="187" t="s">
        <v>484</v>
      </c>
      <c r="R35" s="208" t="str">
        <f>IF(Tabla2[[#This Row],[IMPORTE TOTAL (CON IVA)]]=Tabla2[[#This Row],[IMPORTE TOTAL (SIN IVA)]],"",((Tabla2[[#This Row],[IMPORTE TOTAL (CON IVA)]]-Tabla2[[#This Row],[IMPORTE TOTAL (SIN IVA)]])*Tabla2[[#This Row],[% IMPUTACIÓN]]))</f>
        <v/>
      </c>
      <c r="S35" s="209" t="str">
        <f t="shared" si="0"/>
        <v/>
      </c>
      <c r="T35" s="209" t="b">
        <f t="shared" si="1"/>
        <v>1</v>
      </c>
      <c r="U35" s="210"/>
      <c r="V35" s="209" t="str">
        <f>IF(Tabla2[[#This Row],[IMPORTE TOTAL (SIN IVA)]]="","",ROUND(Tabla2[[#This Row],[IMPORTE TOTAL (SIN IVA)]],2))</f>
        <v/>
      </c>
      <c r="W35" s="209" t="b">
        <f>EXACT(V35,Tabla2[[#This Row],[IMPORTE TOTAL (SIN IVA)]])</f>
        <v>1</v>
      </c>
      <c r="X35" s="210"/>
      <c r="Y35" s="209" t="str">
        <f>IF(Tabla2[[#This Row],[IMPORTE IMPUTADO SUBVENCIONABLE (SIN IVA)]]="","",ROUND(Tabla2[[#This Row],[IMPORTE IMPUTADO SUBVENCIONABLE (SIN IVA)]],2))</f>
        <v/>
      </c>
      <c r="Z35" s="209" t="b">
        <f>EXACT(Y35,Tabla2[[#This Row],[IMPORTE IMPUTADO SUBVENCIONABLE (SIN IVA)]])</f>
        <v>1</v>
      </c>
      <c r="AA35" s="210"/>
      <c r="AB35" s="209" t="str">
        <f>IF(Tabla2[[#This Row],[IMPORTE TOTAL (CON IVA)]]="","",ROUND(Tabla2[[#This Row],[IMPORTE TOTAL (CON IVA)]],2))</f>
        <v/>
      </c>
      <c r="AC35" s="209" t="b">
        <f>EXACT(AB35,Tabla2[[#This Row],[IMPORTE TOTAL (CON IVA)]])</f>
        <v>1</v>
      </c>
    </row>
    <row r="36" spans="1:29" ht="39.950000000000003" customHeight="1" x14ac:dyDescent="0.25">
      <c r="A36" s="223"/>
      <c r="B36" s="224"/>
      <c r="C36" s="225"/>
      <c r="D36" s="226"/>
      <c r="E36" s="148">
        <f t="shared" si="2"/>
        <v>0</v>
      </c>
      <c r="F36" s="237"/>
      <c r="G36" s="238"/>
      <c r="H36" s="239"/>
      <c r="I36" s="225"/>
      <c r="J36" s="225"/>
      <c r="K36" s="240"/>
      <c r="L36" s="240"/>
      <c r="M36" s="241"/>
      <c r="N36" s="242"/>
      <c r="O36" s="211"/>
      <c r="P36" s="212"/>
      <c r="Q36" s="187" t="s">
        <v>484</v>
      </c>
      <c r="R36" s="208" t="str">
        <f>IF(Tabla2[[#This Row],[IMPORTE TOTAL (CON IVA)]]=Tabla2[[#This Row],[IMPORTE TOTAL (SIN IVA)]],"",((Tabla2[[#This Row],[IMPORTE TOTAL (CON IVA)]]-Tabla2[[#This Row],[IMPORTE TOTAL (SIN IVA)]])*Tabla2[[#This Row],[% IMPUTACIÓN]]))</f>
        <v/>
      </c>
      <c r="S36" s="209" t="str">
        <f t="shared" si="0"/>
        <v/>
      </c>
      <c r="T36" s="209" t="b">
        <f t="shared" si="1"/>
        <v>1</v>
      </c>
      <c r="U36" s="210"/>
      <c r="V36" s="209" t="str">
        <f>IF(Tabla2[[#This Row],[IMPORTE TOTAL (SIN IVA)]]="","",ROUND(Tabla2[[#This Row],[IMPORTE TOTAL (SIN IVA)]],2))</f>
        <v/>
      </c>
      <c r="W36" s="209" t="b">
        <f>EXACT(V36,Tabla2[[#This Row],[IMPORTE TOTAL (SIN IVA)]])</f>
        <v>1</v>
      </c>
      <c r="X36" s="210"/>
      <c r="Y36" s="209" t="str">
        <f>IF(Tabla2[[#This Row],[IMPORTE IMPUTADO SUBVENCIONABLE (SIN IVA)]]="","",ROUND(Tabla2[[#This Row],[IMPORTE IMPUTADO SUBVENCIONABLE (SIN IVA)]],2))</f>
        <v/>
      </c>
      <c r="Z36" s="209" t="b">
        <f>EXACT(Y36,Tabla2[[#This Row],[IMPORTE IMPUTADO SUBVENCIONABLE (SIN IVA)]])</f>
        <v>1</v>
      </c>
      <c r="AA36" s="210"/>
      <c r="AB36" s="209" t="str">
        <f>IF(Tabla2[[#This Row],[IMPORTE TOTAL (CON IVA)]]="","",ROUND(Tabla2[[#This Row],[IMPORTE TOTAL (CON IVA)]],2))</f>
        <v/>
      </c>
      <c r="AC36" s="209" t="b">
        <f>EXACT(AB36,Tabla2[[#This Row],[IMPORTE TOTAL (CON IVA)]])</f>
        <v>1</v>
      </c>
    </row>
    <row r="37" spans="1:29" ht="39.950000000000003" customHeight="1" x14ac:dyDescent="0.25">
      <c r="A37" s="223"/>
      <c r="B37" s="224"/>
      <c r="C37" s="225"/>
      <c r="D37" s="226"/>
      <c r="E37" s="148">
        <f t="shared" si="2"/>
        <v>0</v>
      </c>
      <c r="F37" s="237"/>
      <c r="G37" s="238"/>
      <c r="H37" s="239"/>
      <c r="I37" s="225"/>
      <c r="J37" s="225"/>
      <c r="K37" s="240"/>
      <c r="L37" s="240"/>
      <c r="M37" s="241"/>
      <c r="N37" s="242"/>
      <c r="O37" s="211"/>
      <c r="P37" s="212"/>
      <c r="Q37" s="187" t="s">
        <v>484</v>
      </c>
      <c r="R37" s="208" t="str">
        <f>IF(Tabla2[[#This Row],[IMPORTE TOTAL (CON IVA)]]=Tabla2[[#This Row],[IMPORTE TOTAL (SIN IVA)]],"",((Tabla2[[#This Row],[IMPORTE TOTAL (CON IVA)]]-Tabla2[[#This Row],[IMPORTE TOTAL (SIN IVA)]])*Tabla2[[#This Row],[% IMPUTACIÓN]]))</f>
        <v/>
      </c>
      <c r="S37" s="209" t="str">
        <f t="shared" si="0"/>
        <v/>
      </c>
      <c r="T37" s="209" t="b">
        <f t="shared" si="1"/>
        <v>1</v>
      </c>
      <c r="U37" s="210"/>
      <c r="V37" s="209" t="str">
        <f>IF(Tabla2[[#This Row],[IMPORTE TOTAL (SIN IVA)]]="","",ROUND(Tabla2[[#This Row],[IMPORTE TOTAL (SIN IVA)]],2))</f>
        <v/>
      </c>
      <c r="W37" s="209" t="b">
        <f>EXACT(V37,Tabla2[[#This Row],[IMPORTE TOTAL (SIN IVA)]])</f>
        <v>1</v>
      </c>
      <c r="X37" s="210"/>
      <c r="Y37" s="209" t="str">
        <f>IF(Tabla2[[#This Row],[IMPORTE IMPUTADO SUBVENCIONABLE (SIN IVA)]]="","",ROUND(Tabla2[[#This Row],[IMPORTE IMPUTADO SUBVENCIONABLE (SIN IVA)]],2))</f>
        <v/>
      </c>
      <c r="Z37" s="209" t="b">
        <f>EXACT(Y37,Tabla2[[#This Row],[IMPORTE IMPUTADO SUBVENCIONABLE (SIN IVA)]])</f>
        <v>1</v>
      </c>
      <c r="AA37" s="210"/>
      <c r="AB37" s="209" t="str">
        <f>IF(Tabla2[[#This Row],[IMPORTE TOTAL (CON IVA)]]="","",ROUND(Tabla2[[#This Row],[IMPORTE TOTAL (CON IVA)]],2))</f>
        <v/>
      </c>
      <c r="AC37" s="209" t="b">
        <f>EXACT(AB37,Tabla2[[#This Row],[IMPORTE TOTAL (CON IVA)]])</f>
        <v>1</v>
      </c>
    </row>
    <row r="38" spans="1:29" ht="39.950000000000003" customHeight="1" x14ac:dyDescent="0.25">
      <c r="A38" s="223"/>
      <c r="B38" s="224"/>
      <c r="C38" s="225"/>
      <c r="D38" s="226"/>
      <c r="E38" s="148">
        <f t="shared" si="2"/>
        <v>0</v>
      </c>
      <c r="F38" s="237"/>
      <c r="G38" s="238"/>
      <c r="H38" s="239"/>
      <c r="I38" s="225"/>
      <c r="J38" s="225"/>
      <c r="K38" s="240"/>
      <c r="L38" s="240"/>
      <c r="M38" s="241"/>
      <c r="N38" s="242"/>
      <c r="O38" s="211"/>
      <c r="P38" s="212"/>
      <c r="Q38" s="187" t="s">
        <v>484</v>
      </c>
      <c r="R38" s="208" t="str">
        <f>IF(Tabla2[[#This Row],[IMPORTE TOTAL (CON IVA)]]=Tabla2[[#This Row],[IMPORTE TOTAL (SIN IVA)]],"",((Tabla2[[#This Row],[IMPORTE TOTAL (CON IVA)]]-Tabla2[[#This Row],[IMPORTE TOTAL (SIN IVA)]])*Tabla2[[#This Row],[% IMPUTACIÓN]]))</f>
        <v/>
      </c>
      <c r="S38" s="209" t="str">
        <f t="shared" si="0"/>
        <v/>
      </c>
      <c r="T38" s="209" t="b">
        <f t="shared" si="1"/>
        <v>1</v>
      </c>
      <c r="U38" s="210"/>
      <c r="V38" s="209" t="str">
        <f>IF(Tabla2[[#This Row],[IMPORTE TOTAL (SIN IVA)]]="","",ROUND(Tabla2[[#This Row],[IMPORTE TOTAL (SIN IVA)]],2))</f>
        <v/>
      </c>
      <c r="W38" s="209" t="b">
        <f>EXACT(V38,Tabla2[[#This Row],[IMPORTE TOTAL (SIN IVA)]])</f>
        <v>1</v>
      </c>
      <c r="X38" s="210"/>
      <c r="Y38" s="209" t="str">
        <f>IF(Tabla2[[#This Row],[IMPORTE IMPUTADO SUBVENCIONABLE (SIN IVA)]]="","",ROUND(Tabla2[[#This Row],[IMPORTE IMPUTADO SUBVENCIONABLE (SIN IVA)]],2))</f>
        <v/>
      </c>
      <c r="Z38" s="209" t="b">
        <f>EXACT(Y38,Tabla2[[#This Row],[IMPORTE IMPUTADO SUBVENCIONABLE (SIN IVA)]])</f>
        <v>1</v>
      </c>
      <c r="AA38" s="210"/>
      <c r="AB38" s="209" t="str">
        <f>IF(Tabla2[[#This Row],[IMPORTE TOTAL (CON IVA)]]="","",ROUND(Tabla2[[#This Row],[IMPORTE TOTAL (CON IVA)]],2))</f>
        <v/>
      </c>
      <c r="AC38" s="209" t="b">
        <f>EXACT(AB38,Tabla2[[#This Row],[IMPORTE TOTAL (CON IVA)]])</f>
        <v>1</v>
      </c>
    </row>
    <row r="39" spans="1:29" ht="39.950000000000003" customHeight="1" x14ac:dyDescent="0.25">
      <c r="A39" s="223"/>
      <c r="B39" s="224"/>
      <c r="C39" s="225"/>
      <c r="D39" s="226"/>
      <c r="E39" s="148">
        <f t="shared" si="2"/>
        <v>0</v>
      </c>
      <c r="F39" s="237"/>
      <c r="G39" s="238"/>
      <c r="H39" s="239"/>
      <c r="I39" s="225"/>
      <c r="J39" s="225"/>
      <c r="K39" s="240"/>
      <c r="L39" s="240"/>
      <c r="M39" s="241"/>
      <c r="N39" s="242"/>
      <c r="O39" s="211"/>
      <c r="P39" s="212"/>
      <c r="Q39" s="187" t="s">
        <v>484</v>
      </c>
      <c r="R39" s="208" t="str">
        <f>IF(Tabla2[[#This Row],[IMPORTE TOTAL (CON IVA)]]=Tabla2[[#This Row],[IMPORTE TOTAL (SIN IVA)]],"",((Tabla2[[#This Row],[IMPORTE TOTAL (CON IVA)]]-Tabla2[[#This Row],[IMPORTE TOTAL (SIN IVA)]])*Tabla2[[#This Row],[% IMPUTACIÓN]]))</f>
        <v/>
      </c>
      <c r="S39" s="209" t="str">
        <f t="shared" si="0"/>
        <v/>
      </c>
      <c r="T39" s="209" t="b">
        <f t="shared" si="1"/>
        <v>1</v>
      </c>
      <c r="U39" s="210"/>
      <c r="V39" s="209" t="str">
        <f>IF(Tabla2[[#This Row],[IMPORTE TOTAL (SIN IVA)]]="","",ROUND(Tabla2[[#This Row],[IMPORTE TOTAL (SIN IVA)]],2))</f>
        <v/>
      </c>
      <c r="W39" s="209" t="b">
        <f>EXACT(V39,Tabla2[[#This Row],[IMPORTE TOTAL (SIN IVA)]])</f>
        <v>1</v>
      </c>
      <c r="X39" s="210"/>
      <c r="Y39" s="209" t="str">
        <f>IF(Tabla2[[#This Row],[IMPORTE IMPUTADO SUBVENCIONABLE (SIN IVA)]]="","",ROUND(Tabla2[[#This Row],[IMPORTE IMPUTADO SUBVENCIONABLE (SIN IVA)]],2))</f>
        <v/>
      </c>
      <c r="Z39" s="209" t="b">
        <f>EXACT(Y39,Tabla2[[#This Row],[IMPORTE IMPUTADO SUBVENCIONABLE (SIN IVA)]])</f>
        <v>1</v>
      </c>
      <c r="AA39" s="210"/>
      <c r="AB39" s="209" t="str">
        <f>IF(Tabla2[[#This Row],[IMPORTE TOTAL (CON IVA)]]="","",ROUND(Tabla2[[#This Row],[IMPORTE TOTAL (CON IVA)]],2))</f>
        <v/>
      </c>
      <c r="AC39" s="209" t="b">
        <f>EXACT(AB39,Tabla2[[#This Row],[IMPORTE TOTAL (CON IVA)]])</f>
        <v>1</v>
      </c>
    </row>
    <row r="40" spans="1:29" ht="39.950000000000003" customHeight="1" x14ac:dyDescent="0.25">
      <c r="A40" s="223"/>
      <c r="B40" s="224"/>
      <c r="C40" s="225"/>
      <c r="D40" s="226"/>
      <c r="E40" s="148">
        <f t="shared" si="2"/>
        <v>0</v>
      </c>
      <c r="F40" s="237"/>
      <c r="G40" s="238"/>
      <c r="H40" s="239"/>
      <c r="I40" s="225"/>
      <c r="J40" s="225"/>
      <c r="K40" s="240"/>
      <c r="L40" s="240"/>
      <c r="M40" s="241"/>
      <c r="N40" s="242"/>
      <c r="O40" s="211"/>
      <c r="P40" s="212"/>
      <c r="Q40" s="187" t="s">
        <v>484</v>
      </c>
      <c r="R40" s="208" t="str">
        <f>IF(Tabla2[[#This Row],[IMPORTE TOTAL (CON IVA)]]=Tabla2[[#This Row],[IMPORTE TOTAL (SIN IVA)]],"",((Tabla2[[#This Row],[IMPORTE TOTAL (CON IVA)]]-Tabla2[[#This Row],[IMPORTE TOTAL (SIN IVA)]])*Tabla2[[#This Row],[% IMPUTACIÓN]]))</f>
        <v/>
      </c>
      <c r="S40" s="209" t="str">
        <f t="shared" si="0"/>
        <v/>
      </c>
      <c r="T40" s="209" t="b">
        <f t="shared" si="1"/>
        <v>1</v>
      </c>
      <c r="U40" s="210"/>
      <c r="V40" s="209" t="str">
        <f>IF(Tabla2[[#This Row],[IMPORTE TOTAL (SIN IVA)]]="","",ROUND(Tabla2[[#This Row],[IMPORTE TOTAL (SIN IVA)]],2))</f>
        <v/>
      </c>
      <c r="W40" s="209" t="b">
        <f>EXACT(V40,Tabla2[[#This Row],[IMPORTE TOTAL (SIN IVA)]])</f>
        <v>1</v>
      </c>
      <c r="X40" s="210"/>
      <c r="Y40" s="209" t="str">
        <f>IF(Tabla2[[#This Row],[IMPORTE IMPUTADO SUBVENCIONABLE (SIN IVA)]]="","",ROUND(Tabla2[[#This Row],[IMPORTE IMPUTADO SUBVENCIONABLE (SIN IVA)]],2))</f>
        <v/>
      </c>
      <c r="Z40" s="209" t="b">
        <f>EXACT(Y40,Tabla2[[#This Row],[IMPORTE IMPUTADO SUBVENCIONABLE (SIN IVA)]])</f>
        <v>1</v>
      </c>
      <c r="AA40" s="210"/>
      <c r="AB40" s="209" t="str">
        <f>IF(Tabla2[[#This Row],[IMPORTE TOTAL (CON IVA)]]="","",ROUND(Tabla2[[#This Row],[IMPORTE TOTAL (CON IVA)]],2))</f>
        <v/>
      </c>
      <c r="AC40" s="209" t="b">
        <f>EXACT(AB40,Tabla2[[#This Row],[IMPORTE TOTAL (CON IVA)]])</f>
        <v>1</v>
      </c>
    </row>
    <row r="41" spans="1:29" ht="39.950000000000003" customHeight="1" x14ac:dyDescent="0.25">
      <c r="A41" s="223"/>
      <c r="B41" s="224"/>
      <c r="C41" s="225"/>
      <c r="D41" s="226"/>
      <c r="E41" s="148">
        <f t="shared" si="2"/>
        <v>0</v>
      </c>
      <c r="F41" s="237"/>
      <c r="G41" s="238"/>
      <c r="H41" s="239"/>
      <c r="I41" s="225"/>
      <c r="J41" s="225"/>
      <c r="K41" s="240"/>
      <c r="L41" s="240"/>
      <c r="M41" s="241"/>
      <c r="N41" s="242"/>
      <c r="O41" s="211"/>
      <c r="P41" s="212"/>
      <c r="Q41" s="187" t="s">
        <v>484</v>
      </c>
      <c r="R41" s="208" t="str">
        <f>IF(Tabla2[[#This Row],[IMPORTE TOTAL (CON IVA)]]=Tabla2[[#This Row],[IMPORTE TOTAL (SIN IVA)]],"",((Tabla2[[#This Row],[IMPORTE TOTAL (CON IVA)]]-Tabla2[[#This Row],[IMPORTE TOTAL (SIN IVA)]])*Tabla2[[#This Row],[% IMPUTACIÓN]]))</f>
        <v/>
      </c>
      <c r="S41" s="209" t="str">
        <f t="shared" si="0"/>
        <v/>
      </c>
      <c r="T41" s="209" t="b">
        <f t="shared" si="1"/>
        <v>1</v>
      </c>
      <c r="U41" s="210"/>
      <c r="V41" s="209" t="str">
        <f>IF(Tabla2[[#This Row],[IMPORTE TOTAL (SIN IVA)]]="","",ROUND(Tabla2[[#This Row],[IMPORTE TOTAL (SIN IVA)]],2))</f>
        <v/>
      </c>
      <c r="W41" s="209" t="b">
        <f>EXACT(V41,Tabla2[[#This Row],[IMPORTE TOTAL (SIN IVA)]])</f>
        <v>1</v>
      </c>
      <c r="X41" s="210"/>
      <c r="Y41" s="209" t="str">
        <f>IF(Tabla2[[#This Row],[IMPORTE IMPUTADO SUBVENCIONABLE (SIN IVA)]]="","",ROUND(Tabla2[[#This Row],[IMPORTE IMPUTADO SUBVENCIONABLE (SIN IVA)]],2))</f>
        <v/>
      </c>
      <c r="Z41" s="209" t="b">
        <f>EXACT(Y41,Tabla2[[#This Row],[IMPORTE IMPUTADO SUBVENCIONABLE (SIN IVA)]])</f>
        <v>1</v>
      </c>
      <c r="AA41" s="210"/>
      <c r="AB41" s="209" t="str">
        <f>IF(Tabla2[[#This Row],[IMPORTE TOTAL (CON IVA)]]="","",ROUND(Tabla2[[#This Row],[IMPORTE TOTAL (CON IVA)]],2))</f>
        <v/>
      </c>
      <c r="AC41" s="209" t="b">
        <f>EXACT(AB41,Tabla2[[#This Row],[IMPORTE TOTAL (CON IVA)]])</f>
        <v>1</v>
      </c>
    </row>
    <row r="42" spans="1:29" ht="39.950000000000003" customHeight="1" x14ac:dyDescent="0.25">
      <c r="A42" s="223"/>
      <c r="B42" s="224"/>
      <c r="C42" s="225"/>
      <c r="D42" s="226"/>
      <c r="E42" s="148">
        <f t="shared" si="2"/>
        <v>0</v>
      </c>
      <c r="F42" s="237"/>
      <c r="G42" s="238"/>
      <c r="H42" s="239"/>
      <c r="I42" s="225"/>
      <c r="J42" s="225"/>
      <c r="K42" s="240"/>
      <c r="L42" s="240"/>
      <c r="M42" s="241"/>
      <c r="N42" s="242"/>
      <c r="O42" s="211"/>
      <c r="P42" s="212"/>
      <c r="Q42" s="187" t="s">
        <v>484</v>
      </c>
      <c r="R42" s="208" t="str">
        <f>IF(Tabla2[[#This Row],[IMPORTE TOTAL (CON IVA)]]=Tabla2[[#This Row],[IMPORTE TOTAL (SIN IVA)]],"",((Tabla2[[#This Row],[IMPORTE TOTAL (CON IVA)]]-Tabla2[[#This Row],[IMPORTE TOTAL (SIN IVA)]])*Tabla2[[#This Row],[% IMPUTACIÓN]]))</f>
        <v/>
      </c>
      <c r="S42" s="209" t="str">
        <f t="shared" si="0"/>
        <v/>
      </c>
      <c r="T42" s="209" t="b">
        <f t="shared" si="1"/>
        <v>1</v>
      </c>
      <c r="U42" s="210"/>
      <c r="V42" s="209" t="str">
        <f>IF(Tabla2[[#This Row],[IMPORTE TOTAL (SIN IVA)]]="","",ROUND(Tabla2[[#This Row],[IMPORTE TOTAL (SIN IVA)]],2))</f>
        <v/>
      </c>
      <c r="W42" s="209" t="b">
        <f>EXACT(V42,Tabla2[[#This Row],[IMPORTE TOTAL (SIN IVA)]])</f>
        <v>1</v>
      </c>
      <c r="X42" s="210"/>
      <c r="Y42" s="209" t="str">
        <f>IF(Tabla2[[#This Row],[IMPORTE IMPUTADO SUBVENCIONABLE (SIN IVA)]]="","",ROUND(Tabla2[[#This Row],[IMPORTE IMPUTADO SUBVENCIONABLE (SIN IVA)]],2))</f>
        <v/>
      </c>
      <c r="Z42" s="209" t="b">
        <f>EXACT(Y42,Tabla2[[#This Row],[IMPORTE IMPUTADO SUBVENCIONABLE (SIN IVA)]])</f>
        <v>1</v>
      </c>
      <c r="AA42" s="210"/>
      <c r="AB42" s="209" t="str">
        <f>IF(Tabla2[[#This Row],[IMPORTE TOTAL (CON IVA)]]="","",ROUND(Tabla2[[#This Row],[IMPORTE TOTAL (CON IVA)]],2))</f>
        <v/>
      </c>
      <c r="AC42" s="209" t="b">
        <f>EXACT(AB42,Tabla2[[#This Row],[IMPORTE TOTAL (CON IVA)]])</f>
        <v>1</v>
      </c>
    </row>
    <row r="43" spans="1:29" ht="39.950000000000003" customHeight="1" x14ac:dyDescent="0.25">
      <c r="A43" s="223"/>
      <c r="B43" s="224"/>
      <c r="C43" s="225"/>
      <c r="D43" s="226"/>
      <c r="E43" s="148">
        <f t="shared" si="2"/>
        <v>0</v>
      </c>
      <c r="F43" s="237"/>
      <c r="G43" s="238"/>
      <c r="H43" s="239"/>
      <c r="I43" s="225"/>
      <c r="J43" s="225"/>
      <c r="K43" s="240"/>
      <c r="L43" s="240"/>
      <c r="M43" s="241"/>
      <c r="N43" s="242"/>
      <c r="O43" s="211"/>
      <c r="P43" s="212"/>
      <c r="Q43" s="187" t="s">
        <v>484</v>
      </c>
      <c r="R43" s="208" t="str">
        <f>IF(Tabla2[[#This Row],[IMPORTE TOTAL (CON IVA)]]=Tabla2[[#This Row],[IMPORTE TOTAL (SIN IVA)]],"",((Tabla2[[#This Row],[IMPORTE TOTAL (CON IVA)]]-Tabla2[[#This Row],[IMPORTE TOTAL (SIN IVA)]])*Tabla2[[#This Row],[% IMPUTACIÓN]]))</f>
        <v/>
      </c>
      <c r="S43" s="209" t="str">
        <f t="shared" si="0"/>
        <v/>
      </c>
      <c r="T43" s="209" t="b">
        <f t="shared" si="1"/>
        <v>1</v>
      </c>
      <c r="U43" s="210"/>
      <c r="V43" s="209" t="str">
        <f>IF(Tabla2[[#This Row],[IMPORTE TOTAL (SIN IVA)]]="","",ROUND(Tabla2[[#This Row],[IMPORTE TOTAL (SIN IVA)]],2))</f>
        <v/>
      </c>
      <c r="W43" s="209" t="b">
        <f>EXACT(V43,Tabla2[[#This Row],[IMPORTE TOTAL (SIN IVA)]])</f>
        <v>1</v>
      </c>
      <c r="X43" s="210"/>
      <c r="Y43" s="209" t="str">
        <f>IF(Tabla2[[#This Row],[IMPORTE IMPUTADO SUBVENCIONABLE (SIN IVA)]]="","",ROUND(Tabla2[[#This Row],[IMPORTE IMPUTADO SUBVENCIONABLE (SIN IVA)]],2))</f>
        <v/>
      </c>
      <c r="Z43" s="209" t="b">
        <f>EXACT(Y43,Tabla2[[#This Row],[IMPORTE IMPUTADO SUBVENCIONABLE (SIN IVA)]])</f>
        <v>1</v>
      </c>
      <c r="AA43" s="210"/>
      <c r="AB43" s="209" t="str">
        <f>IF(Tabla2[[#This Row],[IMPORTE TOTAL (CON IVA)]]="","",ROUND(Tabla2[[#This Row],[IMPORTE TOTAL (CON IVA)]],2))</f>
        <v/>
      </c>
      <c r="AC43" s="209" t="b">
        <f>EXACT(AB43,Tabla2[[#This Row],[IMPORTE TOTAL (CON IVA)]])</f>
        <v>1</v>
      </c>
    </row>
    <row r="44" spans="1:29" ht="39.950000000000003" customHeight="1" x14ac:dyDescent="0.25">
      <c r="A44" s="223"/>
      <c r="B44" s="224"/>
      <c r="C44" s="225"/>
      <c r="D44" s="226"/>
      <c r="E44" s="148">
        <f t="shared" si="2"/>
        <v>0</v>
      </c>
      <c r="F44" s="237"/>
      <c r="G44" s="238"/>
      <c r="H44" s="239"/>
      <c r="I44" s="225"/>
      <c r="J44" s="225"/>
      <c r="K44" s="240"/>
      <c r="L44" s="240"/>
      <c r="M44" s="241"/>
      <c r="N44" s="242"/>
      <c r="O44" s="211"/>
      <c r="P44" s="212"/>
      <c r="Q44" s="187" t="s">
        <v>484</v>
      </c>
      <c r="R44" s="208" t="str">
        <f>IF(Tabla2[[#This Row],[IMPORTE TOTAL (CON IVA)]]=Tabla2[[#This Row],[IMPORTE TOTAL (SIN IVA)]],"",((Tabla2[[#This Row],[IMPORTE TOTAL (CON IVA)]]-Tabla2[[#This Row],[IMPORTE TOTAL (SIN IVA)]])*Tabla2[[#This Row],[% IMPUTACIÓN]]))</f>
        <v/>
      </c>
      <c r="S44" s="209" t="str">
        <f t="shared" si="0"/>
        <v/>
      </c>
      <c r="T44" s="209" t="b">
        <f t="shared" si="1"/>
        <v>1</v>
      </c>
      <c r="U44" s="210"/>
      <c r="V44" s="209" t="str">
        <f>IF(Tabla2[[#This Row],[IMPORTE TOTAL (SIN IVA)]]="","",ROUND(Tabla2[[#This Row],[IMPORTE TOTAL (SIN IVA)]],2))</f>
        <v/>
      </c>
      <c r="W44" s="209" t="b">
        <f>EXACT(V44,Tabla2[[#This Row],[IMPORTE TOTAL (SIN IVA)]])</f>
        <v>1</v>
      </c>
      <c r="X44" s="210"/>
      <c r="Y44" s="209" t="str">
        <f>IF(Tabla2[[#This Row],[IMPORTE IMPUTADO SUBVENCIONABLE (SIN IVA)]]="","",ROUND(Tabla2[[#This Row],[IMPORTE IMPUTADO SUBVENCIONABLE (SIN IVA)]],2))</f>
        <v/>
      </c>
      <c r="Z44" s="209" t="b">
        <f>EXACT(Y44,Tabla2[[#This Row],[IMPORTE IMPUTADO SUBVENCIONABLE (SIN IVA)]])</f>
        <v>1</v>
      </c>
      <c r="AA44" s="210"/>
      <c r="AB44" s="209" t="str">
        <f>IF(Tabla2[[#This Row],[IMPORTE TOTAL (CON IVA)]]="","",ROUND(Tabla2[[#This Row],[IMPORTE TOTAL (CON IVA)]],2))</f>
        <v/>
      </c>
      <c r="AC44" s="209" t="b">
        <f>EXACT(AB44,Tabla2[[#This Row],[IMPORTE TOTAL (CON IVA)]])</f>
        <v>1</v>
      </c>
    </row>
    <row r="45" spans="1:29" ht="39.950000000000003" customHeight="1" x14ac:dyDescent="0.25">
      <c r="A45" s="223"/>
      <c r="B45" s="224"/>
      <c r="C45" s="225"/>
      <c r="D45" s="226"/>
      <c r="E45" s="148">
        <f t="shared" si="2"/>
        <v>0</v>
      </c>
      <c r="F45" s="237"/>
      <c r="G45" s="238"/>
      <c r="H45" s="239"/>
      <c r="I45" s="225"/>
      <c r="J45" s="225"/>
      <c r="K45" s="240"/>
      <c r="L45" s="240"/>
      <c r="M45" s="241"/>
      <c r="N45" s="242"/>
      <c r="O45" s="211"/>
      <c r="P45" s="212"/>
      <c r="Q45" s="187" t="s">
        <v>484</v>
      </c>
      <c r="R45" s="208" t="str">
        <f>IF(Tabla2[[#This Row],[IMPORTE TOTAL (CON IVA)]]=Tabla2[[#This Row],[IMPORTE TOTAL (SIN IVA)]],"",((Tabla2[[#This Row],[IMPORTE TOTAL (CON IVA)]]-Tabla2[[#This Row],[IMPORTE TOTAL (SIN IVA)]])*Tabla2[[#This Row],[% IMPUTACIÓN]]))</f>
        <v/>
      </c>
      <c r="S45" s="209" t="str">
        <f t="shared" si="0"/>
        <v/>
      </c>
      <c r="T45" s="209" t="b">
        <f t="shared" si="1"/>
        <v>1</v>
      </c>
      <c r="U45" s="210"/>
      <c r="V45" s="209" t="str">
        <f>IF(Tabla2[[#This Row],[IMPORTE TOTAL (SIN IVA)]]="","",ROUND(Tabla2[[#This Row],[IMPORTE TOTAL (SIN IVA)]],2))</f>
        <v/>
      </c>
      <c r="W45" s="209" t="b">
        <f>EXACT(V45,Tabla2[[#This Row],[IMPORTE TOTAL (SIN IVA)]])</f>
        <v>1</v>
      </c>
      <c r="X45" s="210"/>
      <c r="Y45" s="209" t="str">
        <f>IF(Tabla2[[#This Row],[IMPORTE IMPUTADO SUBVENCIONABLE (SIN IVA)]]="","",ROUND(Tabla2[[#This Row],[IMPORTE IMPUTADO SUBVENCIONABLE (SIN IVA)]],2))</f>
        <v/>
      </c>
      <c r="Z45" s="209" t="b">
        <f>EXACT(Y45,Tabla2[[#This Row],[IMPORTE IMPUTADO SUBVENCIONABLE (SIN IVA)]])</f>
        <v>1</v>
      </c>
      <c r="AA45" s="210"/>
      <c r="AB45" s="209" t="str">
        <f>IF(Tabla2[[#This Row],[IMPORTE TOTAL (CON IVA)]]="","",ROUND(Tabla2[[#This Row],[IMPORTE TOTAL (CON IVA)]],2))</f>
        <v/>
      </c>
      <c r="AC45" s="209" t="b">
        <f>EXACT(AB45,Tabla2[[#This Row],[IMPORTE TOTAL (CON IVA)]])</f>
        <v>1</v>
      </c>
    </row>
    <row r="46" spans="1:29" ht="39.950000000000003" customHeight="1" x14ac:dyDescent="0.25">
      <c r="A46" s="223"/>
      <c r="B46" s="224"/>
      <c r="C46" s="225"/>
      <c r="D46" s="226"/>
      <c r="E46" s="148">
        <f t="shared" si="2"/>
        <v>0</v>
      </c>
      <c r="F46" s="237"/>
      <c r="G46" s="238"/>
      <c r="H46" s="239"/>
      <c r="I46" s="225"/>
      <c r="J46" s="225"/>
      <c r="K46" s="240"/>
      <c r="L46" s="240"/>
      <c r="M46" s="241"/>
      <c r="N46" s="242"/>
      <c r="O46" s="211"/>
      <c r="P46" s="212"/>
      <c r="Q46" s="187" t="s">
        <v>484</v>
      </c>
      <c r="R46" s="208" t="str">
        <f>IF(Tabla2[[#This Row],[IMPORTE TOTAL (CON IVA)]]=Tabla2[[#This Row],[IMPORTE TOTAL (SIN IVA)]],"",((Tabla2[[#This Row],[IMPORTE TOTAL (CON IVA)]]-Tabla2[[#This Row],[IMPORTE TOTAL (SIN IVA)]])*Tabla2[[#This Row],[% IMPUTACIÓN]]))</f>
        <v/>
      </c>
      <c r="S46" s="209" t="str">
        <f t="shared" si="0"/>
        <v/>
      </c>
      <c r="T46" s="209" t="b">
        <f t="shared" si="1"/>
        <v>1</v>
      </c>
      <c r="U46" s="210"/>
      <c r="V46" s="209" t="str">
        <f>IF(Tabla2[[#This Row],[IMPORTE TOTAL (SIN IVA)]]="","",ROUND(Tabla2[[#This Row],[IMPORTE TOTAL (SIN IVA)]],2))</f>
        <v/>
      </c>
      <c r="W46" s="209" t="b">
        <f>EXACT(V46,Tabla2[[#This Row],[IMPORTE TOTAL (SIN IVA)]])</f>
        <v>1</v>
      </c>
      <c r="X46" s="210"/>
      <c r="Y46" s="209" t="str">
        <f>IF(Tabla2[[#This Row],[IMPORTE IMPUTADO SUBVENCIONABLE (SIN IVA)]]="","",ROUND(Tabla2[[#This Row],[IMPORTE IMPUTADO SUBVENCIONABLE (SIN IVA)]],2))</f>
        <v/>
      </c>
      <c r="Z46" s="209" t="b">
        <f>EXACT(Y46,Tabla2[[#This Row],[IMPORTE IMPUTADO SUBVENCIONABLE (SIN IVA)]])</f>
        <v>1</v>
      </c>
      <c r="AA46" s="210"/>
      <c r="AB46" s="209" t="str">
        <f>IF(Tabla2[[#This Row],[IMPORTE TOTAL (CON IVA)]]="","",ROUND(Tabla2[[#This Row],[IMPORTE TOTAL (CON IVA)]],2))</f>
        <v/>
      </c>
      <c r="AC46" s="209" t="b">
        <f>EXACT(AB46,Tabla2[[#This Row],[IMPORTE TOTAL (CON IVA)]])</f>
        <v>1</v>
      </c>
    </row>
    <row r="47" spans="1:29" ht="39.950000000000003" customHeight="1" x14ac:dyDescent="0.25">
      <c r="A47" s="223"/>
      <c r="B47" s="224"/>
      <c r="C47" s="225"/>
      <c r="D47" s="226"/>
      <c r="E47" s="148">
        <f t="shared" si="2"/>
        <v>0</v>
      </c>
      <c r="F47" s="237"/>
      <c r="G47" s="238"/>
      <c r="H47" s="239"/>
      <c r="I47" s="225"/>
      <c r="J47" s="225"/>
      <c r="K47" s="240"/>
      <c r="L47" s="240"/>
      <c r="M47" s="241"/>
      <c r="N47" s="242"/>
      <c r="O47" s="211"/>
      <c r="P47" s="212"/>
      <c r="Q47" s="187" t="s">
        <v>484</v>
      </c>
      <c r="R47" s="208" t="str">
        <f>IF(Tabla2[[#This Row],[IMPORTE TOTAL (CON IVA)]]=Tabla2[[#This Row],[IMPORTE TOTAL (SIN IVA)]],"",((Tabla2[[#This Row],[IMPORTE TOTAL (CON IVA)]]-Tabla2[[#This Row],[IMPORTE TOTAL (SIN IVA)]])*Tabla2[[#This Row],[% IMPUTACIÓN]]))</f>
        <v/>
      </c>
      <c r="S47" s="209" t="str">
        <f t="shared" si="0"/>
        <v/>
      </c>
      <c r="T47" s="209" t="b">
        <f t="shared" si="1"/>
        <v>1</v>
      </c>
      <c r="U47" s="210"/>
      <c r="V47" s="209" t="str">
        <f>IF(Tabla2[[#This Row],[IMPORTE TOTAL (SIN IVA)]]="","",ROUND(Tabla2[[#This Row],[IMPORTE TOTAL (SIN IVA)]],2))</f>
        <v/>
      </c>
      <c r="W47" s="209" t="b">
        <f>EXACT(V47,Tabla2[[#This Row],[IMPORTE TOTAL (SIN IVA)]])</f>
        <v>1</v>
      </c>
      <c r="X47" s="210"/>
      <c r="Y47" s="209" t="str">
        <f>IF(Tabla2[[#This Row],[IMPORTE IMPUTADO SUBVENCIONABLE (SIN IVA)]]="","",ROUND(Tabla2[[#This Row],[IMPORTE IMPUTADO SUBVENCIONABLE (SIN IVA)]],2))</f>
        <v/>
      </c>
      <c r="Z47" s="209" t="b">
        <f>EXACT(Y47,Tabla2[[#This Row],[IMPORTE IMPUTADO SUBVENCIONABLE (SIN IVA)]])</f>
        <v>1</v>
      </c>
      <c r="AA47" s="210"/>
      <c r="AB47" s="209" t="str">
        <f>IF(Tabla2[[#This Row],[IMPORTE TOTAL (CON IVA)]]="","",ROUND(Tabla2[[#This Row],[IMPORTE TOTAL (CON IVA)]],2))</f>
        <v/>
      </c>
      <c r="AC47" s="209" t="b">
        <f>EXACT(AB47,Tabla2[[#This Row],[IMPORTE TOTAL (CON IVA)]])</f>
        <v>1</v>
      </c>
    </row>
    <row r="48" spans="1:29" ht="39.950000000000003" customHeight="1" x14ac:dyDescent="0.25">
      <c r="A48" s="223"/>
      <c r="B48" s="224"/>
      <c r="C48" s="225"/>
      <c r="D48" s="226"/>
      <c r="E48" s="148">
        <f t="shared" si="2"/>
        <v>0</v>
      </c>
      <c r="F48" s="237"/>
      <c r="G48" s="238"/>
      <c r="H48" s="239"/>
      <c r="I48" s="225"/>
      <c r="J48" s="225"/>
      <c r="K48" s="240"/>
      <c r="L48" s="240"/>
      <c r="M48" s="241"/>
      <c r="N48" s="242"/>
      <c r="O48" s="211"/>
      <c r="P48" s="212"/>
      <c r="Q48" s="187" t="s">
        <v>484</v>
      </c>
      <c r="R48" s="208" t="str">
        <f>IF(Tabla2[[#This Row],[IMPORTE TOTAL (CON IVA)]]=Tabla2[[#This Row],[IMPORTE TOTAL (SIN IVA)]],"",((Tabla2[[#This Row],[IMPORTE TOTAL (CON IVA)]]-Tabla2[[#This Row],[IMPORTE TOTAL (SIN IVA)]])*Tabla2[[#This Row],[% IMPUTACIÓN]]))</f>
        <v/>
      </c>
      <c r="S48" s="209" t="str">
        <f t="shared" si="0"/>
        <v/>
      </c>
      <c r="T48" s="209" t="b">
        <f t="shared" si="1"/>
        <v>1</v>
      </c>
      <c r="U48" s="210"/>
      <c r="V48" s="209" t="str">
        <f>IF(Tabla2[[#This Row],[IMPORTE TOTAL (SIN IVA)]]="","",ROUND(Tabla2[[#This Row],[IMPORTE TOTAL (SIN IVA)]],2))</f>
        <v/>
      </c>
      <c r="W48" s="209" t="b">
        <f>EXACT(V48,Tabla2[[#This Row],[IMPORTE TOTAL (SIN IVA)]])</f>
        <v>1</v>
      </c>
      <c r="X48" s="210"/>
      <c r="Y48" s="209" t="str">
        <f>IF(Tabla2[[#This Row],[IMPORTE IMPUTADO SUBVENCIONABLE (SIN IVA)]]="","",ROUND(Tabla2[[#This Row],[IMPORTE IMPUTADO SUBVENCIONABLE (SIN IVA)]],2))</f>
        <v/>
      </c>
      <c r="Z48" s="209" t="b">
        <f>EXACT(Y48,Tabla2[[#This Row],[IMPORTE IMPUTADO SUBVENCIONABLE (SIN IVA)]])</f>
        <v>1</v>
      </c>
      <c r="AA48" s="210"/>
      <c r="AB48" s="209" t="str">
        <f>IF(Tabla2[[#This Row],[IMPORTE TOTAL (CON IVA)]]="","",ROUND(Tabla2[[#This Row],[IMPORTE TOTAL (CON IVA)]],2))</f>
        <v/>
      </c>
      <c r="AC48" s="209" t="b">
        <f>EXACT(AB48,Tabla2[[#This Row],[IMPORTE TOTAL (CON IVA)]])</f>
        <v>1</v>
      </c>
    </row>
    <row r="49" spans="1:29" ht="39.950000000000003" customHeight="1" x14ac:dyDescent="0.25">
      <c r="A49" s="223"/>
      <c r="B49" s="224"/>
      <c r="C49" s="225"/>
      <c r="D49" s="226"/>
      <c r="E49" s="148">
        <f t="shared" si="2"/>
        <v>0</v>
      </c>
      <c r="F49" s="237"/>
      <c r="G49" s="238"/>
      <c r="H49" s="239"/>
      <c r="I49" s="225"/>
      <c r="J49" s="225"/>
      <c r="K49" s="240"/>
      <c r="L49" s="240"/>
      <c r="M49" s="241"/>
      <c r="N49" s="242"/>
      <c r="O49" s="211"/>
      <c r="P49" s="212"/>
      <c r="Q49" s="187" t="s">
        <v>484</v>
      </c>
      <c r="R49" s="208" t="str">
        <f>IF(Tabla2[[#This Row],[IMPORTE TOTAL (CON IVA)]]=Tabla2[[#This Row],[IMPORTE TOTAL (SIN IVA)]],"",((Tabla2[[#This Row],[IMPORTE TOTAL (CON IVA)]]-Tabla2[[#This Row],[IMPORTE TOTAL (SIN IVA)]])*Tabla2[[#This Row],[% IMPUTACIÓN]]))</f>
        <v/>
      </c>
      <c r="S49" s="209" t="str">
        <f t="shared" si="0"/>
        <v/>
      </c>
      <c r="T49" s="209" t="b">
        <f t="shared" si="1"/>
        <v>1</v>
      </c>
      <c r="U49" s="210"/>
      <c r="V49" s="209" t="str">
        <f>IF(Tabla2[[#This Row],[IMPORTE TOTAL (SIN IVA)]]="","",ROUND(Tabla2[[#This Row],[IMPORTE TOTAL (SIN IVA)]],2))</f>
        <v/>
      </c>
      <c r="W49" s="209" t="b">
        <f>EXACT(V49,Tabla2[[#This Row],[IMPORTE TOTAL (SIN IVA)]])</f>
        <v>1</v>
      </c>
      <c r="X49" s="210"/>
      <c r="Y49" s="209" t="str">
        <f>IF(Tabla2[[#This Row],[IMPORTE IMPUTADO SUBVENCIONABLE (SIN IVA)]]="","",ROUND(Tabla2[[#This Row],[IMPORTE IMPUTADO SUBVENCIONABLE (SIN IVA)]],2))</f>
        <v/>
      </c>
      <c r="Z49" s="209" t="b">
        <f>EXACT(Y49,Tabla2[[#This Row],[IMPORTE IMPUTADO SUBVENCIONABLE (SIN IVA)]])</f>
        <v>1</v>
      </c>
      <c r="AA49" s="210"/>
      <c r="AB49" s="209" t="str">
        <f>IF(Tabla2[[#This Row],[IMPORTE TOTAL (CON IVA)]]="","",ROUND(Tabla2[[#This Row],[IMPORTE TOTAL (CON IVA)]],2))</f>
        <v/>
      </c>
      <c r="AC49" s="209" t="b">
        <f>EXACT(AB49,Tabla2[[#This Row],[IMPORTE TOTAL (CON IVA)]])</f>
        <v>1</v>
      </c>
    </row>
    <row r="50" spans="1:29" ht="39.950000000000003" customHeight="1" x14ac:dyDescent="0.25">
      <c r="A50" s="223"/>
      <c r="B50" s="224"/>
      <c r="C50" s="225"/>
      <c r="D50" s="226"/>
      <c r="E50" s="148">
        <f t="shared" si="2"/>
        <v>0</v>
      </c>
      <c r="F50" s="237"/>
      <c r="G50" s="238"/>
      <c r="H50" s="239"/>
      <c r="I50" s="225"/>
      <c r="J50" s="225"/>
      <c r="K50" s="240"/>
      <c r="L50" s="240"/>
      <c r="M50" s="241"/>
      <c r="N50" s="242"/>
      <c r="O50" s="211"/>
      <c r="P50" s="212"/>
      <c r="Q50" s="187" t="s">
        <v>484</v>
      </c>
      <c r="R50" s="208" t="str">
        <f>IF(Tabla2[[#This Row],[IMPORTE TOTAL (CON IVA)]]=Tabla2[[#This Row],[IMPORTE TOTAL (SIN IVA)]],"",((Tabla2[[#This Row],[IMPORTE TOTAL (CON IVA)]]-Tabla2[[#This Row],[IMPORTE TOTAL (SIN IVA)]])*Tabla2[[#This Row],[% IMPUTACIÓN]]))</f>
        <v/>
      </c>
      <c r="S50" s="209" t="str">
        <f t="shared" si="0"/>
        <v/>
      </c>
      <c r="T50" s="209" t="b">
        <f t="shared" si="1"/>
        <v>1</v>
      </c>
      <c r="U50" s="210"/>
      <c r="V50" s="209" t="str">
        <f>IF(Tabla2[[#This Row],[IMPORTE TOTAL (SIN IVA)]]="","",ROUND(Tabla2[[#This Row],[IMPORTE TOTAL (SIN IVA)]],2))</f>
        <v/>
      </c>
      <c r="W50" s="209" t="b">
        <f>EXACT(V50,Tabla2[[#This Row],[IMPORTE TOTAL (SIN IVA)]])</f>
        <v>1</v>
      </c>
      <c r="X50" s="210"/>
      <c r="Y50" s="209" t="str">
        <f>IF(Tabla2[[#This Row],[IMPORTE IMPUTADO SUBVENCIONABLE (SIN IVA)]]="","",ROUND(Tabla2[[#This Row],[IMPORTE IMPUTADO SUBVENCIONABLE (SIN IVA)]],2))</f>
        <v/>
      </c>
      <c r="Z50" s="209" t="b">
        <f>EXACT(Y50,Tabla2[[#This Row],[IMPORTE IMPUTADO SUBVENCIONABLE (SIN IVA)]])</f>
        <v>1</v>
      </c>
      <c r="AA50" s="210"/>
      <c r="AB50" s="209" t="str">
        <f>IF(Tabla2[[#This Row],[IMPORTE TOTAL (CON IVA)]]="","",ROUND(Tabla2[[#This Row],[IMPORTE TOTAL (CON IVA)]],2))</f>
        <v/>
      </c>
      <c r="AC50" s="209" t="b">
        <f>EXACT(AB50,Tabla2[[#This Row],[IMPORTE TOTAL (CON IVA)]])</f>
        <v>1</v>
      </c>
    </row>
    <row r="51" spans="1:29" ht="39.950000000000003" customHeight="1" x14ac:dyDescent="0.25">
      <c r="A51" s="223"/>
      <c r="B51" s="224"/>
      <c r="C51" s="225"/>
      <c r="D51" s="226"/>
      <c r="E51" s="148">
        <f t="shared" si="2"/>
        <v>0</v>
      </c>
      <c r="F51" s="237"/>
      <c r="G51" s="238"/>
      <c r="H51" s="239"/>
      <c r="I51" s="225"/>
      <c r="J51" s="225"/>
      <c r="K51" s="240"/>
      <c r="L51" s="240"/>
      <c r="M51" s="241"/>
      <c r="N51" s="242"/>
      <c r="O51" s="211"/>
      <c r="P51" s="212"/>
      <c r="Q51" s="187" t="s">
        <v>484</v>
      </c>
      <c r="R51" s="208" t="str">
        <f>IF(Tabla2[[#This Row],[IMPORTE TOTAL (CON IVA)]]=Tabla2[[#This Row],[IMPORTE TOTAL (SIN IVA)]],"",((Tabla2[[#This Row],[IMPORTE TOTAL (CON IVA)]]-Tabla2[[#This Row],[IMPORTE TOTAL (SIN IVA)]])*Tabla2[[#This Row],[% IMPUTACIÓN]]))</f>
        <v/>
      </c>
      <c r="S51" s="209" t="str">
        <f t="shared" si="0"/>
        <v/>
      </c>
      <c r="T51" s="209" t="b">
        <f t="shared" si="1"/>
        <v>1</v>
      </c>
      <c r="U51" s="210"/>
      <c r="V51" s="209" t="str">
        <f>IF(Tabla2[[#This Row],[IMPORTE TOTAL (SIN IVA)]]="","",ROUND(Tabla2[[#This Row],[IMPORTE TOTAL (SIN IVA)]],2))</f>
        <v/>
      </c>
      <c r="W51" s="209" t="b">
        <f>EXACT(V51,Tabla2[[#This Row],[IMPORTE TOTAL (SIN IVA)]])</f>
        <v>1</v>
      </c>
      <c r="X51" s="210"/>
      <c r="Y51" s="209" t="str">
        <f>IF(Tabla2[[#This Row],[IMPORTE IMPUTADO SUBVENCIONABLE (SIN IVA)]]="","",ROUND(Tabla2[[#This Row],[IMPORTE IMPUTADO SUBVENCIONABLE (SIN IVA)]],2))</f>
        <v/>
      </c>
      <c r="Z51" s="209" t="b">
        <f>EXACT(Y51,Tabla2[[#This Row],[IMPORTE IMPUTADO SUBVENCIONABLE (SIN IVA)]])</f>
        <v>1</v>
      </c>
      <c r="AA51" s="210"/>
      <c r="AB51" s="209" t="str">
        <f>IF(Tabla2[[#This Row],[IMPORTE TOTAL (CON IVA)]]="","",ROUND(Tabla2[[#This Row],[IMPORTE TOTAL (CON IVA)]],2))</f>
        <v/>
      </c>
      <c r="AC51" s="209" t="b">
        <f>EXACT(AB51,Tabla2[[#This Row],[IMPORTE TOTAL (CON IVA)]])</f>
        <v>1</v>
      </c>
    </row>
    <row r="52" spans="1:29" ht="39.950000000000003" customHeight="1" x14ac:dyDescent="0.25">
      <c r="A52" s="223"/>
      <c r="B52" s="224"/>
      <c r="C52" s="225"/>
      <c r="D52" s="226"/>
      <c r="E52" s="148">
        <f t="shared" si="2"/>
        <v>0</v>
      </c>
      <c r="F52" s="237"/>
      <c r="G52" s="238"/>
      <c r="H52" s="239"/>
      <c r="I52" s="225"/>
      <c r="J52" s="225"/>
      <c r="K52" s="240"/>
      <c r="L52" s="240"/>
      <c r="M52" s="241"/>
      <c r="N52" s="242"/>
      <c r="O52" s="211"/>
      <c r="P52" s="212"/>
      <c r="Q52" s="187" t="s">
        <v>484</v>
      </c>
      <c r="R52" s="208" t="str">
        <f>IF(Tabla2[[#This Row],[IMPORTE TOTAL (CON IVA)]]=Tabla2[[#This Row],[IMPORTE TOTAL (SIN IVA)]],"",((Tabla2[[#This Row],[IMPORTE TOTAL (CON IVA)]]-Tabla2[[#This Row],[IMPORTE TOTAL (SIN IVA)]])*Tabla2[[#This Row],[% IMPUTACIÓN]]))</f>
        <v/>
      </c>
      <c r="S52" s="209" t="str">
        <f t="shared" si="0"/>
        <v/>
      </c>
      <c r="T52" s="209" t="b">
        <f t="shared" si="1"/>
        <v>1</v>
      </c>
      <c r="U52" s="210"/>
      <c r="V52" s="209" t="str">
        <f>IF(Tabla2[[#This Row],[IMPORTE TOTAL (SIN IVA)]]="","",ROUND(Tabla2[[#This Row],[IMPORTE TOTAL (SIN IVA)]],2))</f>
        <v/>
      </c>
      <c r="W52" s="209" t="b">
        <f>EXACT(V52,Tabla2[[#This Row],[IMPORTE TOTAL (SIN IVA)]])</f>
        <v>1</v>
      </c>
      <c r="X52" s="210"/>
      <c r="Y52" s="209" t="str">
        <f>IF(Tabla2[[#This Row],[IMPORTE IMPUTADO SUBVENCIONABLE (SIN IVA)]]="","",ROUND(Tabla2[[#This Row],[IMPORTE IMPUTADO SUBVENCIONABLE (SIN IVA)]],2))</f>
        <v/>
      </c>
      <c r="Z52" s="209" t="b">
        <f>EXACT(Y52,Tabla2[[#This Row],[IMPORTE IMPUTADO SUBVENCIONABLE (SIN IVA)]])</f>
        <v>1</v>
      </c>
      <c r="AA52" s="210"/>
      <c r="AB52" s="209" t="str">
        <f>IF(Tabla2[[#This Row],[IMPORTE TOTAL (CON IVA)]]="","",ROUND(Tabla2[[#This Row],[IMPORTE TOTAL (CON IVA)]],2))</f>
        <v/>
      </c>
      <c r="AC52" s="209" t="b">
        <f>EXACT(AB52,Tabla2[[#This Row],[IMPORTE TOTAL (CON IVA)]])</f>
        <v>1</v>
      </c>
    </row>
    <row r="53" spans="1:29" ht="39.950000000000003" customHeight="1" x14ac:dyDescent="0.25">
      <c r="A53" s="223"/>
      <c r="B53" s="224"/>
      <c r="C53" s="225"/>
      <c r="D53" s="226"/>
      <c r="E53" s="148">
        <f t="shared" si="2"/>
        <v>0</v>
      </c>
      <c r="F53" s="237"/>
      <c r="G53" s="238"/>
      <c r="H53" s="239"/>
      <c r="I53" s="225"/>
      <c r="J53" s="225"/>
      <c r="K53" s="240"/>
      <c r="L53" s="240"/>
      <c r="M53" s="241"/>
      <c r="N53" s="242"/>
      <c r="O53" s="211"/>
      <c r="P53" s="212"/>
      <c r="Q53" s="187" t="s">
        <v>484</v>
      </c>
      <c r="R53" s="208" t="str">
        <f>IF(Tabla2[[#This Row],[IMPORTE TOTAL (CON IVA)]]=Tabla2[[#This Row],[IMPORTE TOTAL (SIN IVA)]],"",((Tabla2[[#This Row],[IMPORTE TOTAL (CON IVA)]]-Tabla2[[#This Row],[IMPORTE TOTAL (SIN IVA)]])*Tabla2[[#This Row],[% IMPUTACIÓN]]))</f>
        <v/>
      </c>
      <c r="S53" s="209" t="str">
        <f t="shared" si="0"/>
        <v/>
      </c>
      <c r="T53" s="209" t="b">
        <f t="shared" si="1"/>
        <v>1</v>
      </c>
      <c r="U53" s="210"/>
      <c r="V53" s="209" t="str">
        <f>IF(Tabla2[[#This Row],[IMPORTE TOTAL (SIN IVA)]]="","",ROUND(Tabla2[[#This Row],[IMPORTE TOTAL (SIN IVA)]],2))</f>
        <v/>
      </c>
      <c r="W53" s="209" t="b">
        <f>EXACT(V53,Tabla2[[#This Row],[IMPORTE TOTAL (SIN IVA)]])</f>
        <v>1</v>
      </c>
      <c r="X53" s="210"/>
      <c r="Y53" s="209" t="str">
        <f>IF(Tabla2[[#This Row],[IMPORTE IMPUTADO SUBVENCIONABLE (SIN IVA)]]="","",ROUND(Tabla2[[#This Row],[IMPORTE IMPUTADO SUBVENCIONABLE (SIN IVA)]],2))</f>
        <v/>
      </c>
      <c r="Z53" s="209" t="b">
        <f>EXACT(Y53,Tabla2[[#This Row],[IMPORTE IMPUTADO SUBVENCIONABLE (SIN IVA)]])</f>
        <v>1</v>
      </c>
      <c r="AA53" s="210"/>
      <c r="AB53" s="209" t="str">
        <f>IF(Tabla2[[#This Row],[IMPORTE TOTAL (CON IVA)]]="","",ROUND(Tabla2[[#This Row],[IMPORTE TOTAL (CON IVA)]],2))</f>
        <v/>
      </c>
      <c r="AC53" s="209" t="b">
        <f>EXACT(AB53,Tabla2[[#This Row],[IMPORTE TOTAL (CON IVA)]])</f>
        <v>1</v>
      </c>
    </row>
    <row r="54" spans="1:29" ht="39.950000000000003" customHeight="1" x14ac:dyDescent="0.25">
      <c r="A54" s="223"/>
      <c r="B54" s="224"/>
      <c r="C54" s="225"/>
      <c r="D54" s="226"/>
      <c r="E54" s="148">
        <f t="shared" si="2"/>
        <v>0</v>
      </c>
      <c r="F54" s="237"/>
      <c r="G54" s="238"/>
      <c r="H54" s="239"/>
      <c r="I54" s="225"/>
      <c r="J54" s="225"/>
      <c r="K54" s="240"/>
      <c r="L54" s="240"/>
      <c r="M54" s="241"/>
      <c r="N54" s="242"/>
      <c r="O54" s="211"/>
      <c r="P54" s="212"/>
      <c r="Q54" s="187" t="s">
        <v>484</v>
      </c>
      <c r="R54" s="208" t="str">
        <f>IF(Tabla2[[#This Row],[IMPORTE TOTAL (CON IVA)]]=Tabla2[[#This Row],[IMPORTE TOTAL (SIN IVA)]],"",((Tabla2[[#This Row],[IMPORTE TOTAL (CON IVA)]]-Tabla2[[#This Row],[IMPORTE TOTAL (SIN IVA)]])*Tabla2[[#This Row],[% IMPUTACIÓN]]))</f>
        <v/>
      </c>
      <c r="S54" s="209" t="str">
        <f t="shared" si="0"/>
        <v/>
      </c>
      <c r="T54" s="209" t="b">
        <f t="shared" si="1"/>
        <v>1</v>
      </c>
      <c r="U54" s="210"/>
      <c r="V54" s="209" t="str">
        <f>IF(Tabla2[[#This Row],[IMPORTE TOTAL (SIN IVA)]]="","",ROUND(Tabla2[[#This Row],[IMPORTE TOTAL (SIN IVA)]],2))</f>
        <v/>
      </c>
      <c r="W54" s="209" t="b">
        <f>EXACT(V54,Tabla2[[#This Row],[IMPORTE TOTAL (SIN IVA)]])</f>
        <v>1</v>
      </c>
      <c r="X54" s="210"/>
      <c r="Y54" s="209" t="str">
        <f>IF(Tabla2[[#This Row],[IMPORTE IMPUTADO SUBVENCIONABLE (SIN IVA)]]="","",ROUND(Tabla2[[#This Row],[IMPORTE IMPUTADO SUBVENCIONABLE (SIN IVA)]],2))</f>
        <v/>
      </c>
      <c r="Z54" s="209" t="b">
        <f>EXACT(Y54,Tabla2[[#This Row],[IMPORTE IMPUTADO SUBVENCIONABLE (SIN IVA)]])</f>
        <v>1</v>
      </c>
      <c r="AA54" s="210"/>
      <c r="AB54" s="209" t="str">
        <f>IF(Tabla2[[#This Row],[IMPORTE TOTAL (CON IVA)]]="","",ROUND(Tabla2[[#This Row],[IMPORTE TOTAL (CON IVA)]],2))</f>
        <v/>
      </c>
      <c r="AC54" s="209" t="b">
        <f>EXACT(AB54,Tabla2[[#This Row],[IMPORTE TOTAL (CON IVA)]])</f>
        <v>1</v>
      </c>
    </row>
    <row r="55" spans="1:29" ht="39.950000000000003" customHeight="1" x14ac:dyDescent="0.25">
      <c r="A55" s="223"/>
      <c r="B55" s="224"/>
      <c r="C55" s="225"/>
      <c r="D55" s="226"/>
      <c r="E55" s="148">
        <f t="shared" si="2"/>
        <v>0</v>
      </c>
      <c r="F55" s="237"/>
      <c r="G55" s="238"/>
      <c r="H55" s="239"/>
      <c r="I55" s="225"/>
      <c r="J55" s="225"/>
      <c r="K55" s="240"/>
      <c r="L55" s="240"/>
      <c r="M55" s="241"/>
      <c r="N55" s="242"/>
      <c r="O55" s="211"/>
      <c r="P55" s="212"/>
      <c r="Q55" s="187" t="s">
        <v>484</v>
      </c>
      <c r="R55" s="208" t="str">
        <f>IF(Tabla2[[#This Row],[IMPORTE TOTAL (CON IVA)]]=Tabla2[[#This Row],[IMPORTE TOTAL (SIN IVA)]],"",((Tabla2[[#This Row],[IMPORTE TOTAL (CON IVA)]]-Tabla2[[#This Row],[IMPORTE TOTAL (SIN IVA)]])*Tabla2[[#This Row],[% IMPUTACIÓN]]))</f>
        <v/>
      </c>
      <c r="S55" s="209" t="str">
        <f t="shared" si="0"/>
        <v/>
      </c>
      <c r="T55" s="209" t="b">
        <f t="shared" si="1"/>
        <v>1</v>
      </c>
      <c r="U55" s="210"/>
      <c r="V55" s="209" t="str">
        <f>IF(Tabla2[[#This Row],[IMPORTE TOTAL (SIN IVA)]]="","",ROUND(Tabla2[[#This Row],[IMPORTE TOTAL (SIN IVA)]],2))</f>
        <v/>
      </c>
      <c r="W55" s="209" t="b">
        <f>EXACT(V55,Tabla2[[#This Row],[IMPORTE TOTAL (SIN IVA)]])</f>
        <v>1</v>
      </c>
      <c r="X55" s="210"/>
      <c r="Y55" s="209" t="str">
        <f>IF(Tabla2[[#This Row],[IMPORTE IMPUTADO SUBVENCIONABLE (SIN IVA)]]="","",ROUND(Tabla2[[#This Row],[IMPORTE IMPUTADO SUBVENCIONABLE (SIN IVA)]],2))</f>
        <v/>
      </c>
      <c r="Z55" s="209" t="b">
        <f>EXACT(Y55,Tabla2[[#This Row],[IMPORTE IMPUTADO SUBVENCIONABLE (SIN IVA)]])</f>
        <v>1</v>
      </c>
      <c r="AA55" s="210"/>
      <c r="AB55" s="209" t="str">
        <f>IF(Tabla2[[#This Row],[IMPORTE TOTAL (CON IVA)]]="","",ROUND(Tabla2[[#This Row],[IMPORTE TOTAL (CON IVA)]],2))</f>
        <v/>
      </c>
      <c r="AC55" s="209" t="b">
        <f>EXACT(AB55,Tabla2[[#This Row],[IMPORTE TOTAL (CON IVA)]])</f>
        <v>1</v>
      </c>
    </row>
    <row r="56" spans="1:29" ht="39.950000000000003" customHeight="1" x14ac:dyDescent="0.25">
      <c r="A56" s="223"/>
      <c r="B56" s="224"/>
      <c r="C56" s="225"/>
      <c r="D56" s="226"/>
      <c r="E56" s="148">
        <f t="shared" si="2"/>
        <v>0</v>
      </c>
      <c r="F56" s="237"/>
      <c r="G56" s="238"/>
      <c r="H56" s="239"/>
      <c r="I56" s="225"/>
      <c r="J56" s="225"/>
      <c r="K56" s="240"/>
      <c r="L56" s="240"/>
      <c r="M56" s="241"/>
      <c r="N56" s="242"/>
      <c r="O56" s="211"/>
      <c r="P56" s="212"/>
      <c r="Q56" s="187" t="s">
        <v>484</v>
      </c>
      <c r="R56" s="208" t="str">
        <f>IF(Tabla2[[#This Row],[IMPORTE TOTAL (CON IVA)]]=Tabla2[[#This Row],[IMPORTE TOTAL (SIN IVA)]],"",((Tabla2[[#This Row],[IMPORTE TOTAL (CON IVA)]]-Tabla2[[#This Row],[IMPORTE TOTAL (SIN IVA)]])*Tabla2[[#This Row],[% IMPUTACIÓN]]))</f>
        <v/>
      </c>
      <c r="S56" s="209" t="str">
        <f t="shared" si="0"/>
        <v/>
      </c>
      <c r="T56" s="209" t="b">
        <f t="shared" si="1"/>
        <v>1</v>
      </c>
      <c r="U56" s="210"/>
      <c r="V56" s="209" t="str">
        <f>IF(Tabla2[[#This Row],[IMPORTE TOTAL (SIN IVA)]]="","",ROUND(Tabla2[[#This Row],[IMPORTE TOTAL (SIN IVA)]],2))</f>
        <v/>
      </c>
      <c r="W56" s="209" t="b">
        <f>EXACT(V56,Tabla2[[#This Row],[IMPORTE TOTAL (SIN IVA)]])</f>
        <v>1</v>
      </c>
      <c r="X56" s="210"/>
      <c r="Y56" s="209" t="str">
        <f>IF(Tabla2[[#This Row],[IMPORTE IMPUTADO SUBVENCIONABLE (SIN IVA)]]="","",ROUND(Tabla2[[#This Row],[IMPORTE IMPUTADO SUBVENCIONABLE (SIN IVA)]],2))</f>
        <v/>
      </c>
      <c r="Z56" s="209" t="b">
        <f>EXACT(Y56,Tabla2[[#This Row],[IMPORTE IMPUTADO SUBVENCIONABLE (SIN IVA)]])</f>
        <v>1</v>
      </c>
      <c r="AA56" s="210"/>
      <c r="AB56" s="209" t="str">
        <f>IF(Tabla2[[#This Row],[IMPORTE TOTAL (CON IVA)]]="","",ROUND(Tabla2[[#This Row],[IMPORTE TOTAL (CON IVA)]],2))</f>
        <v/>
      </c>
      <c r="AC56" s="209" t="b">
        <f>EXACT(AB56,Tabla2[[#This Row],[IMPORTE TOTAL (CON IVA)]])</f>
        <v>1</v>
      </c>
    </row>
    <row r="57" spans="1:29" ht="39.950000000000003" customHeight="1" x14ac:dyDescent="0.25">
      <c r="A57" s="223"/>
      <c r="B57" s="224"/>
      <c r="C57" s="225"/>
      <c r="D57" s="226"/>
      <c r="E57" s="148">
        <f t="shared" si="2"/>
        <v>0</v>
      </c>
      <c r="F57" s="237"/>
      <c r="G57" s="238"/>
      <c r="H57" s="239"/>
      <c r="I57" s="225"/>
      <c r="J57" s="225"/>
      <c r="K57" s="240"/>
      <c r="L57" s="240"/>
      <c r="M57" s="241"/>
      <c r="N57" s="242"/>
      <c r="O57" s="211"/>
      <c r="P57" s="212"/>
      <c r="Q57" s="187" t="s">
        <v>484</v>
      </c>
      <c r="R57" s="208" t="str">
        <f>IF(Tabla2[[#This Row],[IMPORTE TOTAL (CON IVA)]]=Tabla2[[#This Row],[IMPORTE TOTAL (SIN IVA)]],"",((Tabla2[[#This Row],[IMPORTE TOTAL (CON IVA)]]-Tabla2[[#This Row],[IMPORTE TOTAL (SIN IVA)]])*Tabla2[[#This Row],[% IMPUTACIÓN]]))</f>
        <v/>
      </c>
      <c r="S57" s="209" t="str">
        <f t="shared" si="0"/>
        <v/>
      </c>
      <c r="T57" s="209" t="b">
        <f t="shared" si="1"/>
        <v>1</v>
      </c>
      <c r="U57" s="210"/>
      <c r="V57" s="209" t="str">
        <f>IF(Tabla2[[#This Row],[IMPORTE TOTAL (SIN IVA)]]="","",ROUND(Tabla2[[#This Row],[IMPORTE TOTAL (SIN IVA)]],2))</f>
        <v/>
      </c>
      <c r="W57" s="209" t="b">
        <f>EXACT(V57,Tabla2[[#This Row],[IMPORTE TOTAL (SIN IVA)]])</f>
        <v>1</v>
      </c>
      <c r="X57" s="210"/>
      <c r="Y57" s="209" t="str">
        <f>IF(Tabla2[[#This Row],[IMPORTE IMPUTADO SUBVENCIONABLE (SIN IVA)]]="","",ROUND(Tabla2[[#This Row],[IMPORTE IMPUTADO SUBVENCIONABLE (SIN IVA)]],2))</f>
        <v/>
      </c>
      <c r="Z57" s="209" t="b">
        <f>EXACT(Y57,Tabla2[[#This Row],[IMPORTE IMPUTADO SUBVENCIONABLE (SIN IVA)]])</f>
        <v>1</v>
      </c>
      <c r="AA57" s="210"/>
      <c r="AB57" s="209" t="str">
        <f>IF(Tabla2[[#This Row],[IMPORTE TOTAL (CON IVA)]]="","",ROUND(Tabla2[[#This Row],[IMPORTE TOTAL (CON IVA)]],2))</f>
        <v/>
      </c>
      <c r="AC57" s="209" t="b">
        <f>EXACT(AB57,Tabla2[[#This Row],[IMPORTE TOTAL (CON IVA)]])</f>
        <v>1</v>
      </c>
    </row>
    <row r="58" spans="1:29" ht="39.950000000000003" customHeight="1" x14ac:dyDescent="0.25">
      <c r="A58" s="223"/>
      <c r="B58" s="224"/>
      <c r="C58" s="225"/>
      <c r="D58" s="226"/>
      <c r="E58" s="148">
        <f t="shared" si="2"/>
        <v>0</v>
      </c>
      <c r="F58" s="237"/>
      <c r="G58" s="238"/>
      <c r="H58" s="239"/>
      <c r="I58" s="225"/>
      <c r="J58" s="225"/>
      <c r="K58" s="240"/>
      <c r="L58" s="240"/>
      <c r="M58" s="241"/>
      <c r="N58" s="242"/>
      <c r="O58" s="211"/>
      <c r="P58" s="212"/>
      <c r="Q58" s="187" t="s">
        <v>484</v>
      </c>
      <c r="R58" s="208" t="str">
        <f>IF(Tabla2[[#This Row],[IMPORTE TOTAL (CON IVA)]]=Tabla2[[#This Row],[IMPORTE TOTAL (SIN IVA)]],"",((Tabla2[[#This Row],[IMPORTE TOTAL (CON IVA)]]-Tabla2[[#This Row],[IMPORTE TOTAL (SIN IVA)]])*Tabla2[[#This Row],[% IMPUTACIÓN]]))</f>
        <v/>
      </c>
      <c r="S58" s="209" t="str">
        <f t="shared" si="0"/>
        <v/>
      </c>
      <c r="T58" s="209" t="b">
        <f t="shared" si="1"/>
        <v>1</v>
      </c>
      <c r="U58" s="210"/>
      <c r="V58" s="209" t="str">
        <f>IF(Tabla2[[#This Row],[IMPORTE TOTAL (SIN IVA)]]="","",ROUND(Tabla2[[#This Row],[IMPORTE TOTAL (SIN IVA)]],2))</f>
        <v/>
      </c>
      <c r="W58" s="209" t="b">
        <f>EXACT(V58,Tabla2[[#This Row],[IMPORTE TOTAL (SIN IVA)]])</f>
        <v>1</v>
      </c>
      <c r="X58" s="210"/>
      <c r="Y58" s="209" t="str">
        <f>IF(Tabla2[[#This Row],[IMPORTE IMPUTADO SUBVENCIONABLE (SIN IVA)]]="","",ROUND(Tabla2[[#This Row],[IMPORTE IMPUTADO SUBVENCIONABLE (SIN IVA)]],2))</f>
        <v/>
      </c>
      <c r="Z58" s="209" t="b">
        <f>EXACT(Y58,Tabla2[[#This Row],[IMPORTE IMPUTADO SUBVENCIONABLE (SIN IVA)]])</f>
        <v>1</v>
      </c>
      <c r="AA58" s="210"/>
      <c r="AB58" s="209" t="str">
        <f>IF(Tabla2[[#This Row],[IMPORTE TOTAL (CON IVA)]]="","",ROUND(Tabla2[[#This Row],[IMPORTE TOTAL (CON IVA)]],2))</f>
        <v/>
      </c>
      <c r="AC58" s="209" t="b">
        <f>EXACT(AB58,Tabla2[[#This Row],[IMPORTE TOTAL (CON IVA)]])</f>
        <v>1</v>
      </c>
    </row>
    <row r="59" spans="1:29" ht="39.950000000000003" customHeight="1" x14ac:dyDescent="0.25">
      <c r="A59" s="223"/>
      <c r="B59" s="224"/>
      <c r="C59" s="225"/>
      <c r="D59" s="226"/>
      <c r="E59" s="148">
        <f t="shared" si="2"/>
        <v>0</v>
      </c>
      <c r="F59" s="237"/>
      <c r="G59" s="238"/>
      <c r="H59" s="239"/>
      <c r="I59" s="225"/>
      <c r="J59" s="225"/>
      <c r="K59" s="240"/>
      <c r="L59" s="240"/>
      <c r="M59" s="241"/>
      <c r="N59" s="242"/>
      <c r="O59" s="211"/>
      <c r="P59" s="212"/>
      <c r="Q59" s="187" t="s">
        <v>484</v>
      </c>
      <c r="R59" s="208" t="str">
        <f>IF(Tabla2[[#This Row],[IMPORTE TOTAL (CON IVA)]]=Tabla2[[#This Row],[IMPORTE TOTAL (SIN IVA)]],"",((Tabla2[[#This Row],[IMPORTE TOTAL (CON IVA)]]-Tabla2[[#This Row],[IMPORTE TOTAL (SIN IVA)]])*Tabla2[[#This Row],[% IMPUTACIÓN]]))</f>
        <v/>
      </c>
      <c r="S59" s="209" t="str">
        <f t="shared" si="0"/>
        <v/>
      </c>
      <c r="T59" s="209" t="b">
        <f t="shared" si="1"/>
        <v>1</v>
      </c>
      <c r="U59" s="210"/>
      <c r="V59" s="209" t="str">
        <f>IF(Tabla2[[#This Row],[IMPORTE TOTAL (SIN IVA)]]="","",ROUND(Tabla2[[#This Row],[IMPORTE TOTAL (SIN IVA)]],2))</f>
        <v/>
      </c>
      <c r="W59" s="209" t="b">
        <f>EXACT(V59,Tabla2[[#This Row],[IMPORTE TOTAL (SIN IVA)]])</f>
        <v>1</v>
      </c>
      <c r="X59" s="210"/>
      <c r="Y59" s="209" t="str">
        <f>IF(Tabla2[[#This Row],[IMPORTE IMPUTADO SUBVENCIONABLE (SIN IVA)]]="","",ROUND(Tabla2[[#This Row],[IMPORTE IMPUTADO SUBVENCIONABLE (SIN IVA)]],2))</f>
        <v/>
      </c>
      <c r="Z59" s="209" t="b">
        <f>EXACT(Y59,Tabla2[[#This Row],[IMPORTE IMPUTADO SUBVENCIONABLE (SIN IVA)]])</f>
        <v>1</v>
      </c>
      <c r="AA59" s="210"/>
      <c r="AB59" s="209" t="str">
        <f>IF(Tabla2[[#This Row],[IMPORTE TOTAL (CON IVA)]]="","",ROUND(Tabla2[[#This Row],[IMPORTE TOTAL (CON IVA)]],2))</f>
        <v/>
      </c>
      <c r="AC59" s="209" t="b">
        <f>EXACT(AB59,Tabla2[[#This Row],[IMPORTE TOTAL (CON IVA)]])</f>
        <v>1</v>
      </c>
    </row>
    <row r="60" spans="1:29" ht="39.950000000000003" customHeight="1" x14ac:dyDescent="0.25">
      <c r="A60" s="223"/>
      <c r="B60" s="224"/>
      <c r="C60" s="225"/>
      <c r="D60" s="226"/>
      <c r="E60" s="148">
        <f t="shared" si="2"/>
        <v>0</v>
      </c>
      <c r="F60" s="237"/>
      <c r="G60" s="238"/>
      <c r="H60" s="239"/>
      <c r="I60" s="225"/>
      <c r="J60" s="225"/>
      <c r="K60" s="240"/>
      <c r="L60" s="240"/>
      <c r="M60" s="241"/>
      <c r="N60" s="242"/>
      <c r="O60" s="211"/>
      <c r="P60" s="212"/>
      <c r="Q60" s="187" t="s">
        <v>484</v>
      </c>
      <c r="R60" s="208" t="str">
        <f>IF(Tabla2[[#This Row],[IMPORTE TOTAL (CON IVA)]]=Tabla2[[#This Row],[IMPORTE TOTAL (SIN IVA)]],"",((Tabla2[[#This Row],[IMPORTE TOTAL (CON IVA)]]-Tabla2[[#This Row],[IMPORTE TOTAL (SIN IVA)]])*Tabla2[[#This Row],[% IMPUTACIÓN]]))</f>
        <v/>
      </c>
      <c r="S60" s="209" t="str">
        <f t="shared" si="0"/>
        <v/>
      </c>
      <c r="T60" s="209" t="b">
        <f t="shared" si="1"/>
        <v>1</v>
      </c>
      <c r="U60" s="210"/>
      <c r="V60" s="209" t="str">
        <f>IF(Tabla2[[#This Row],[IMPORTE TOTAL (SIN IVA)]]="","",ROUND(Tabla2[[#This Row],[IMPORTE TOTAL (SIN IVA)]],2))</f>
        <v/>
      </c>
      <c r="W60" s="209" t="b">
        <f>EXACT(V60,Tabla2[[#This Row],[IMPORTE TOTAL (SIN IVA)]])</f>
        <v>1</v>
      </c>
      <c r="X60" s="210"/>
      <c r="Y60" s="209" t="str">
        <f>IF(Tabla2[[#This Row],[IMPORTE IMPUTADO SUBVENCIONABLE (SIN IVA)]]="","",ROUND(Tabla2[[#This Row],[IMPORTE IMPUTADO SUBVENCIONABLE (SIN IVA)]],2))</f>
        <v/>
      </c>
      <c r="Z60" s="209" t="b">
        <f>EXACT(Y60,Tabla2[[#This Row],[IMPORTE IMPUTADO SUBVENCIONABLE (SIN IVA)]])</f>
        <v>1</v>
      </c>
      <c r="AA60" s="210"/>
      <c r="AB60" s="209" t="str">
        <f>IF(Tabla2[[#This Row],[IMPORTE TOTAL (CON IVA)]]="","",ROUND(Tabla2[[#This Row],[IMPORTE TOTAL (CON IVA)]],2))</f>
        <v/>
      </c>
      <c r="AC60" s="209" t="b">
        <f>EXACT(AB60,Tabla2[[#This Row],[IMPORTE TOTAL (CON IVA)]])</f>
        <v>1</v>
      </c>
    </row>
    <row r="61" spans="1:29" ht="39.950000000000003" customHeight="1" x14ac:dyDescent="0.25">
      <c r="A61" s="223"/>
      <c r="B61" s="224"/>
      <c r="C61" s="225"/>
      <c r="D61" s="226"/>
      <c r="E61" s="148">
        <f t="shared" si="2"/>
        <v>0</v>
      </c>
      <c r="F61" s="237"/>
      <c r="G61" s="238"/>
      <c r="H61" s="239"/>
      <c r="I61" s="225"/>
      <c r="J61" s="225"/>
      <c r="K61" s="240"/>
      <c r="L61" s="240"/>
      <c r="M61" s="241"/>
      <c r="N61" s="242"/>
      <c r="O61" s="211"/>
      <c r="P61" s="212"/>
      <c r="Q61" s="187" t="s">
        <v>484</v>
      </c>
      <c r="R61" s="208" t="str">
        <f>IF(Tabla2[[#This Row],[IMPORTE TOTAL (CON IVA)]]=Tabla2[[#This Row],[IMPORTE TOTAL (SIN IVA)]],"",((Tabla2[[#This Row],[IMPORTE TOTAL (CON IVA)]]-Tabla2[[#This Row],[IMPORTE TOTAL (SIN IVA)]])*Tabla2[[#This Row],[% IMPUTACIÓN]]))</f>
        <v/>
      </c>
      <c r="S61" s="209" t="str">
        <f t="shared" si="0"/>
        <v/>
      </c>
      <c r="T61" s="209" t="b">
        <f t="shared" si="1"/>
        <v>1</v>
      </c>
      <c r="U61" s="210"/>
      <c r="V61" s="209" t="str">
        <f>IF(Tabla2[[#This Row],[IMPORTE TOTAL (SIN IVA)]]="","",ROUND(Tabla2[[#This Row],[IMPORTE TOTAL (SIN IVA)]],2))</f>
        <v/>
      </c>
      <c r="W61" s="209" t="b">
        <f>EXACT(V61,Tabla2[[#This Row],[IMPORTE TOTAL (SIN IVA)]])</f>
        <v>1</v>
      </c>
      <c r="X61" s="210"/>
      <c r="Y61" s="209" t="str">
        <f>IF(Tabla2[[#This Row],[IMPORTE IMPUTADO SUBVENCIONABLE (SIN IVA)]]="","",ROUND(Tabla2[[#This Row],[IMPORTE IMPUTADO SUBVENCIONABLE (SIN IVA)]],2))</f>
        <v/>
      </c>
      <c r="Z61" s="209" t="b">
        <f>EXACT(Y61,Tabla2[[#This Row],[IMPORTE IMPUTADO SUBVENCIONABLE (SIN IVA)]])</f>
        <v>1</v>
      </c>
      <c r="AA61" s="210"/>
      <c r="AB61" s="209" t="str">
        <f>IF(Tabla2[[#This Row],[IMPORTE TOTAL (CON IVA)]]="","",ROUND(Tabla2[[#This Row],[IMPORTE TOTAL (CON IVA)]],2))</f>
        <v/>
      </c>
      <c r="AC61" s="209" t="b">
        <f>EXACT(AB61,Tabla2[[#This Row],[IMPORTE TOTAL (CON IVA)]])</f>
        <v>1</v>
      </c>
    </row>
    <row r="62" spans="1:29" ht="39.950000000000003" customHeight="1" x14ac:dyDescent="0.25">
      <c r="A62" s="223"/>
      <c r="B62" s="224"/>
      <c r="C62" s="225"/>
      <c r="D62" s="226"/>
      <c r="E62" s="148">
        <f t="shared" si="2"/>
        <v>0</v>
      </c>
      <c r="F62" s="237"/>
      <c r="G62" s="238"/>
      <c r="H62" s="239"/>
      <c r="I62" s="225"/>
      <c r="J62" s="225"/>
      <c r="K62" s="240"/>
      <c r="L62" s="240"/>
      <c r="M62" s="241"/>
      <c r="N62" s="242"/>
      <c r="O62" s="211"/>
      <c r="P62" s="212"/>
      <c r="Q62" s="187" t="s">
        <v>484</v>
      </c>
      <c r="R62" s="208" t="str">
        <f>IF(Tabla2[[#This Row],[IMPORTE TOTAL (CON IVA)]]=Tabla2[[#This Row],[IMPORTE TOTAL (SIN IVA)]],"",((Tabla2[[#This Row],[IMPORTE TOTAL (CON IVA)]]-Tabla2[[#This Row],[IMPORTE TOTAL (SIN IVA)]])*Tabla2[[#This Row],[% IMPUTACIÓN]]))</f>
        <v/>
      </c>
      <c r="S62" s="209" t="str">
        <f t="shared" si="0"/>
        <v/>
      </c>
      <c r="T62" s="209" t="b">
        <f t="shared" si="1"/>
        <v>1</v>
      </c>
      <c r="U62" s="210"/>
      <c r="V62" s="209" t="str">
        <f>IF(Tabla2[[#This Row],[IMPORTE TOTAL (SIN IVA)]]="","",ROUND(Tabla2[[#This Row],[IMPORTE TOTAL (SIN IVA)]],2))</f>
        <v/>
      </c>
      <c r="W62" s="209" t="b">
        <f>EXACT(V62,Tabla2[[#This Row],[IMPORTE TOTAL (SIN IVA)]])</f>
        <v>1</v>
      </c>
      <c r="X62" s="210"/>
      <c r="Y62" s="209" t="str">
        <f>IF(Tabla2[[#This Row],[IMPORTE IMPUTADO SUBVENCIONABLE (SIN IVA)]]="","",ROUND(Tabla2[[#This Row],[IMPORTE IMPUTADO SUBVENCIONABLE (SIN IVA)]],2))</f>
        <v/>
      </c>
      <c r="Z62" s="209" t="b">
        <f>EXACT(Y62,Tabla2[[#This Row],[IMPORTE IMPUTADO SUBVENCIONABLE (SIN IVA)]])</f>
        <v>1</v>
      </c>
      <c r="AA62" s="210"/>
      <c r="AB62" s="209" t="str">
        <f>IF(Tabla2[[#This Row],[IMPORTE TOTAL (CON IVA)]]="","",ROUND(Tabla2[[#This Row],[IMPORTE TOTAL (CON IVA)]],2))</f>
        <v/>
      </c>
      <c r="AC62" s="209" t="b">
        <f>EXACT(AB62,Tabla2[[#This Row],[IMPORTE TOTAL (CON IVA)]])</f>
        <v>1</v>
      </c>
    </row>
    <row r="63" spans="1:29" ht="39.950000000000003" customHeight="1" x14ac:dyDescent="0.25">
      <c r="A63" s="223"/>
      <c r="B63" s="224"/>
      <c r="C63" s="225"/>
      <c r="D63" s="226"/>
      <c r="E63" s="148">
        <f t="shared" si="2"/>
        <v>0</v>
      </c>
      <c r="F63" s="237"/>
      <c r="G63" s="238"/>
      <c r="H63" s="239"/>
      <c r="I63" s="225"/>
      <c r="J63" s="225"/>
      <c r="K63" s="240"/>
      <c r="L63" s="240"/>
      <c r="M63" s="241"/>
      <c r="N63" s="242"/>
      <c r="O63" s="211"/>
      <c r="P63" s="212"/>
      <c r="Q63" s="187" t="s">
        <v>484</v>
      </c>
      <c r="R63" s="208" t="str">
        <f>IF(Tabla2[[#This Row],[IMPORTE TOTAL (CON IVA)]]=Tabla2[[#This Row],[IMPORTE TOTAL (SIN IVA)]],"",((Tabla2[[#This Row],[IMPORTE TOTAL (CON IVA)]]-Tabla2[[#This Row],[IMPORTE TOTAL (SIN IVA)]])*Tabla2[[#This Row],[% IMPUTACIÓN]]))</f>
        <v/>
      </c>
      <c r="S63" s="209" t="str">
        <f t="shared" si="0"/>
        <v/>
      </c>
      <c r="T63" s="209" t="b">
        <f t="shared" si="1"/>
        <v>1</v>
      </c>
      <c r="U63" s="210"/>
      <c r="V63" s="209" t="str">
        <f>IF(Tabla2[[#This Row],[IMPORTE TOTAL (SIN IVA)]]="","",ROUND(Tabla2[[#This Row],[IMPORTE TOTAL (SIN IVA)]],2))</f>
        <v/>
      </c>
      <c r="W63" s="209" t="b">
        <f>EXACT(V63,Tabla2[[#This Row],[IMPORTE TOTAL (SIN IVA)]])</f>
        <v>1</v>
      </c>
      <c r="X63" s="210"/>
      <c r="Y63" s="209" t="str">
        <f>IF(Tabla2[[#This Row],[IMPORTE IMPUTADO SUBVENCIONABLE (SIN IVA)]]="","",ROUND(Tabla2[[#This Row],[IMPORTE IMPUTADO SUBVENCIONABLE (SIN IVA)]],2))</f>
        <v/>
      </c>
      <c r="Z63" s="209" t="b">
        <f>EXACT(Y63,Tabla2[[#This Row],[IMPORTE IMPUTADO SUBVENCIONABLE (SIN IVA)]])</f>
        <v>1</v>
      </c>
      <c r="AA63" s="210"/>
      <c r="AB63" s="209" t="str">
        <f>IF(Tabla2[[#This Row],[IMPORTE TOTAL (CON IVA)]]="","",ROUND(Tabla2[[#This Row],[IMPORTE TOTAL (CON IVA)]],2))</f>
        <v/>
      </c>
      <c r="AC63" s="209" t="b">
        <f>EXACT(AB63,Tabla2[[#This Row],[IMPORTE TOTAL (CON IVA)]])</f>
        <v>1</v>
      </c>
    </row>
    <row r="64" spans="1:29" ht="39.950000000000003" customHeight="1" x14ac:dyDescent="0.25">
      <c r="A64" s="223"/>
      <c r="B64" s="224"/>
      <c r="C64" s="225"/>
      <c r="D64" s="226"/>
      <c r="E64" s="148">
        <f t="shared" si="2"/>
        <v>0</v>
      </c>
      <c r="F64" s="237"/>
      <c r="G64" s="238"/>
      <c r="H64" s="239"/>
      <c r="I64" s="225"/>
      <c r="J64" s="225"/>
      <c r="K64" s="240"/>
      <c r="L64" s="240"/>
      <c r="M64" s="241"/>
      <c r="N64" s="242"/>
      <c r="O64" s="211"/>
      <c r="P64" s="212"/>
      <c r="Q64" s="187" t="s">
        <v>484</v>
      </c>
      <c r="R64" s="208" t="str">
        <f>IF(Tabla2[[#This Row],[IMPORTE TOTAL (CON IVA)]]=Tabla2[[#This Row],[IMPORTE TOTAL (SIN IVA)]],"",((Tabla2[[#This Row],[IMPORTE TOTAL (CON IVA)]]-Tabla2[[#This Row],[IMPORTE TOTAL (SIN IVA)]])*Tabla2[[#This Row],[% IMPUTACIÓN]]))</f>
        <v/>
      </c>
      <c r="S64" s="209" t="str">
        <f t="shared" si="0"/>
        <v/>
      </c>
      <c r="T64" s="209" t="b">
        <f t="shared" si="1"/>
        <v>1</v>
      </c>
      <c r="U64" s="210"/>
      <c r="V64" s="209" t="str">
        <f>IF(Tabla2[[#This Row],[IMPORTE TOTAL (SIN IVA)]]="","",ROUND(Tabla2[[#This Row],[IMPORTE TOTAL (SIN IVA)]],2))</f>
        <v/>
      </c>
      <c r="W64" s="209" t="b">
        <f>EXACT(V64,Tabla2[[#This Row],[IMPORTE TOTAL (SIN IVA)]])</f>
        <v>1</v>
      </c>
      <c r="X64" s="210"/>
      <c r="Y64" s="209" t="str">
        <f>IF(Tabla2[[#This Row],[IMPORTE IMPUTADO SUBVENCIONABLE (SIN IVA)]]="","",ROUND(Tabla2[[#This Row],[IMPORTE IMPUTADO SUBVENCIONABLE (SIN IVA)]],2))</f>
        <v/>
      </c>
      <c r="Z64" s="209" t="b">
        <f>EXACT(Y64,Tabla2[[#This Row],[IMPORTE IMPUTADO SUBVENCIONABLE (SIN IVA)]])</f>
        <v>1</v>
      </c>
      <c r="AA64" s="210"/>
      <c r="AB64" s="209" t="str">
        <f>IF(Tabla2[[#This Row],[IMPORTE TOTAL (CON IVA)]]="","",ROUND(Tabla2[[#This Row],[IMPORTE TOTAL (CON IVA)]],2))</f>
        <v/>
      </c>
      <c r="AC64" s="209" t="b">
        <f>EXACT(AB64,Tabla2[[#This Row],[IMPORTE TOTAL (CON IVA)]])</f>
        <v>1</v>
      </c>
    </row>
    <row r="65" spans="1:29" ht="39.950000000000003" customHeight="1" x14ac:dyDescent="0.25">
      <c r="A65" s="223"/>
      <c r="B65" s="224"/>
      <c r="C65" s="225"/>
      <c r="D65" s="226"/>
      <c r="E65" s="148">
        <f t="shared" si="2"/>
        <v>0</v>
      </c>
      <c r="F65" s="237"/>
      <c r="G65" s="238"/>
      <c r="H65" s="239"/>
      <c r="I65" s="225"/>
      <c r="J65" s="225"/>
      <c r="K65" s="240"/>
      <c r="L65" s="240"/>
      <c r="M65" s="241"/>
      <c r="N65" s="242"/>
      <c r="O65" s="211"/>
      <c r="P65" s="212"/>
      <c r="Q65" s="187" t="s">
        <v>484</v>
      </c>
      <c r="R65" s="208" t="str">
        <f>IF(Tabla2[[#This Row],[IMPORTE TOTAL (CON IVA)]]=Tabla2[[#This Row],[IMPORTE TOTAL (SIN IVA)]],"",((Tabla2[[#This Row],[IMPORTE TOTAL (CON IVA)]]-Tabla2[[#This Row],[IMPORTE TOTAL (SIN IVA)]])*Tabla2[[#This Row],[% IMPUTACIÓN]]))</f>
        <v/>
      </c>
      <c r="S65" s="209" t="str">
        <f t="shared" si="0"/>
        <v/>
      </c>
      <c r="T65" s="209" t="b">
        <f t="shared" si="1"/>
        <v>1</v>
      </c>
      <c r="U65" s="210"/>
      <c r="V65" s="209" t="str">
        <f>IF(Tabla2[[#This Row],[IMPORTE TOTAL (SIN IVA)]]="","",ROUND(Tabla2[[#This Row],[IMPORTE TOTAL (SIN IVA)]],2))</f>
        <v/>
      </c>
      <c r="W65" s="209" t="b">
        <f>EXACT(V65,Tabla2[[#This Row],[IMPORTE TOTAL (SIN IVA)]])</f>
        <v>1</v>
      </c>
      <c r="X65" s="210"/>
      <c r="Y65" s="209" t="str">
        <f>IF(Tabla2[[#This Row],[IMPORTE IMPUTADO SUBVENCIONABLE (SIN IVA)]]="","",ROUND(Tabla2[[#This Row],[IMPORTE IMPUTADO SUBVENCIONABLE (SIN IVA)]],2))</f>
        <v/>
      </c>
      <c r="Z65" s="209" t="b">
        <f>EXACT(Y65,Tabla2[[#This Row],[IMPORTE IMPUTADO SUBVENCIONABLE (SIN IVA)]])</f>
        <v>1</v>
      </c>
      <c r="AA65" s="210"/>
      <c r="AB65" s="209" t="str">
        <f>IF(Tabla2[[#This Row],[IMPORTE TOTAL (CON IVA)]]="","",ROUND(Tabla2[[#This Row],[IMPORTE TOTAL (CON IVA)]],2))</f>
        <v/>
      </c>
      <c r="AC65" s="209" t="b">
        <f>EXACT(AB65,Tabla2[[#This Row],[IMPORTE TOTAL (CON IVA)]])</f>
        <v>1</v>
      </c>
    </row>
    <row r="66" spans="1:29" ht="39.950000000000003" customHeight="1" x14ac:dyDescent="0.25">
      <c r="A66" s="223"/>
      <c r="B66" s="224"/>
      <c r="C66" s="225"/>
      <c r="D66" s="226"/>
      <c r="E66" s="148">
        <f t="shared" si="2"/>
        <v>0</v>
      </c>
      <c r="F66" s="237"/>
      <c r="G66" s="238"/>
      <c r="H66" s="239"/>
      <c r="I66" s="225"/>
      <c r="J66" s="225"/>
      <c r="K66" s="240"/>
      <c r="L66" s="240"/>
      <c r="M66" s="241"/>
      <c r="N66" s="242"/>
      <c r="O66" s="211"/>
      <c r="P66" s="212"/>
      <c r="Q66" s="187" t="s">
        <v>484</v>
      </c>
      <c r="R66" s="208" t="str">
        <f>IF(Tabla2[[#This Row],[IMPORTE TOTAL (CON IVA)]]=Tabla2[[#This Row],[IMPORTE TOTAL (SIN IVA)]],"",((Tabla2[[#This Row],[IMPORTE TOTAL (CON IVA)]]-Tabla2[[#This Row],[IMPORTE TOTAL (SIN IVA)]])*Tabla2[[#This Row],[% IMPUTACIÓN]]))</f>
        <v/>
      </c>
      <c r="S66" s="209" t="str">
        <f t="shared" si="0"/>
        <v/>
      </c>
      <c r="T66" s="209" t="b">
        <f t="shared" si="1"/>
        <v>1</v>
      </c>
      <c r="U66" s="210"/>
      <c r="V66" s="209" t="str">
        <f>IF(Tabla2[[#This Row],[IMPORTE TOTAL (SIN IVA)]]="","",ROUND(Tabla2[[#This Row],[IMPORTE TOTAL (SIN IVA)]],2))</f>
        <v/>
      </c>
      <c r="W66" s="209" t="b">
        <f>EXACT(V66,Tabla2[[#This Row],[IMPORTE TOTAL (SIN IVA)]])</f>
        <v>1</v>
      </c>
      <c r="X66" s="210"/>
      <c r="Y66" s="209" t="str">
        <f>IF(Tabla2[[#This Row],[IMPORTE IMPUTADO SUBVENCIONABLE (SIN IVA)]]="","",ROUND(Tabla2[[#This Row],[IMPORTE IMPUTADO SUBVENCIONABLE (SIN IVA)]],2))</f>
        <v/>
      </c>
      <c r="Z66" s="209" t="b">
        <f>EXACT(Y66,Tabla2[[#This Row],[IMPORTE IMPUTADO SUBVENCIONABLE (SIN IVA)]])</f>
        <v>1</v>
      </c>
      <c r="AA66" s="210"/>
      <c r="AB66" s="209" t="str">
        <f>IF(Tabla2[[#This Row],[IMPORTE TOTAL (CON IVA)]]="","",ROUND(Tabla2[[#This Row],[IMPORTE TOTAL (CON IVA)]],2))</f>
        <v/>
      </c>
      <c r="AC66" s="209" t="b">
        <f>EXACT(AB66,Tabla2[[#This Row],[IMPORTE TOTAL (CON IVA)]])</f>
        <v>1</v>
      </c>
    </row>
    <row r="67" spans="1:29" ht="39.950000000000003" customHeight="1" x14ac:dyDescent="0.25">
      <c r="A67" s="223"/>
      <c r="B67" s="224"/>
      <c r="C67" s="225"/>
      <c r="D67" s="226"/>
      <c r="E67" s="148">
        <f t="shared" si="2"/>
        <v>0</v>
      </c>
      <c r="F67" s="237"/>
      <c r="G67" s="238"/>
      <c r="H67" s="239"/>
      <c r="I67" s="225"/>
      <c r="J67" s="225"/>
      <c r="K67" s="240"/>
      <c r="L67" s="240"/>
      <c r="M67" s="241"/>
      <c r="N67" s="242"/>
      <c r="O67" s="211"/>
      <c r="P67" s="212"/>
      <c r="Q67" s="187" t="s">
        <v>484</v>
      </c>
      <c r="R67" s="208" t="str">
        <f>IF(Tabla2[[#This Row],[IMPORTE TOTAL (CON IVA)]]=Tabla2[[#This Row],[IMPORTE TOTAL (SIN IVA)]],"",((Tabla2[[#This Row],[IMPORTE TOTAL (CON IVA)]]-Tabla2[[#This Row],[IMPORTE TOTAL (SIN IVA)]])*Tabla2[[#This Row],[% IMPUTACIÓN]]))</f>
        <v/>
      </c>
      <c r="S67" s="209" t="str">
        <f t="shared" si="0"/>
        <v/>
      </c>
      <c r="T67" s="209" t="b">
        <f t="shared" si="1"/>
        <v>1</v>
      </c>
      <c r="U67" s="210"/>
      <c r="V67" s="209" t="str">
        <f>IF(Tabla2[[#This Row],[IMPORTE TOTAL (SIN IVA)]]="","",ROUND(Tabla2[[#This Row],[IMPORTE TOTAL (SIN IVA)]],2))</f>
        <v/>
      </c>
      <c r="W67" s="209" t="b">
        <f>EXACT(V67,Tabla2[[#This Row],[IMPORTE TOTAL (SIN IVA)]])</f>
        <v>1</v>
      </c>
      <c r="X67" s="210"/>
      <c r="Y67" s="209" t="str">
        <f>IF(Tabla2[[#This Row],[IMPORTE IMPUTADO SUBVENCIONABLE (SIN IVA)]]="","",ROUND(Tabla2[[#This Row],[IMPORTE IMPUTADO SUBVENCIONABLE (SIN IVA)]],2))</f>
        <v/>
      </c>
      <c r="Z67" s="209" t="b">
        <f>EXACT(Y67,Tabla2[[#This Row],[IMPORTE IMPUTADO SUBVENCIONABLE (SIN IVA)]])</f>
        <v>1</v>
      </c>
      <c r="AA67" s="210"/>
      <c r="AB67" s="209" t="str">
        <f>IF(Tabla2[[#This Row],[IMPORTE TOTAL (CON IVA)]]="","",ROUND(Tabla2[[#This Row],[IMPORTE TOTAL (CON IVA)]],2))</f>
        <v/>
      </c>
      <c r="AC67" s="209" t="b">
        <f>EXACT(AB67,Tabla2[[#This Row],[IMPORTE TOTAL (CON IVA)]])</f>
        <v>1</v>
      </c>
    </row>
    <row r="68" spans="1:29" ht="39.950000000000003" customHeight="1" x14ac:dyDescent="0.25">
      <c r="A68" s="223"/>
      <c r="B68" s="224"/>
      <c r="C68" s="225"/>
      <c r="D68" s="226"/>
      <c r="E68" s="148">
        <f t="shared" si="2"/>
        <v>0</v>
      </c>
      <c r="F68" s="237"/>
      <c r="G68" s="238"/>
      <c r="H68" s="239"/>
      <c r="I68" s="225"/>
      <c r="J68" s="225"/>
      <c r="K68" s="240"/>
      <c r="L68" s="240"/>
      <c r="M68" s="241"/>
      <c r="N68" s="242"/>
      <c r="O68" s="211"/>
      <c r="P68" s="212"/>
      <c r="Q68" s="187" t="s">
        <v>484</v>
      </c>
      <c r="R68" s="208" t="str">
        <f>IF(Tabla2[[#This Row],[IMPORTE TOTAL (CON IVA)]]=Tabla2[[#This Row],[IMPORTE TOTAL (SIN IVA)]],"",((Tabla2[[#This Row],[IMPORTE TOTAL (CON IVA)]]-Tabla2[[#This Row],[IMPORTE TOTAL (SIN IVA)]])*Tabla2[[#This Row],[% IMPUTACIÓN]]))</f>
        <v/>
      </c>
      <c r="S68" s="209" t="str">
        <f t="shared" si="0"/>
        <v/>
      </c>
      <c r="T68" s="209" t="b">
        <f t="shared" si="1"/>
        <v>1</v>
      </c>
      <c r="U68" s="210"/>
      <c r="V68" s="209" t="str">
        <f>IF(Tabla2[[#This Row],[IMPORTE TOTAL (SIN IVA)]]="","",ROUND(Tabla2[[#This Row],[IMPORTE TOTAL (SIN IVA)]],2))</f>
        <v/>
      </c>
      <c r="W68" s="209" t="b">
        <f>EXACT(V68,Tabla2[[#This Row],[IMPORTE TOTAL (SIN IVA)]])</f>
        <v>1</v>
      </c>
      <c r="X68" s="210"/>
      <c r="Y68" s="209" t="str">
        <f>IF(Tabla2[[#This Row],[IMPORTE IMPUTADO SUBVENCIONABLE (SIN IVA)]]="","",ROUND(Tabla2[[#This Row],[IMPORTE IMPUTADO SUBVENCIONABLE (SIN IVA)]],2))</f>
        <v/>
      </c>
      <c r="Z68" s="209" t="b">
        <f>EXACT(Y68,Tabla2[[#This Row],[IMPORTE IMPUTADO SUBVENCIONABLE (SIN IVA)]])</f>
        <v>1</v>
      </c>
      <c r="AA68" s="210"/>
      <c r="AB68" s="209" t="str">
        <f>IF(Tabla2[[#This Row],[IMPORTE TOTAL (CON IVA)]]="","",ROUND(Tabla2[[#This Row],[IMPORTE TOTAL (CON IVA)]],2))</f>
        <v/>
      </c>
      <c r="AC68" s="209" t="b">
        <f>EXACT(AB68,Tabla2[[#This Row],[IMPORTE TOTAL (CON IVA)]])</f>
        <v>1</v>
      </c>
    </row>
    <row r="69" spans="1:29" ht="39.950000000000003" customHeight="1" x14ac:dyDescent="0.25">
      <c r="A69" s="223"/>
      <c r="B69" s="224"/>
      <c r="C69" s="225"/>
      <c r="D69" s="226"/>
      <c r="E69" s="148">
        <f t="shared" si="2"/>
        <v>0</v>
      </c>
      <c r="F69" s="237"/>
      <c r="G69" s="238"/>
      <c r="H69" s="239"/>
      <c r="I69" s="225"/>
      <c r="J69" s="225"/>
      <c r="K69" s="240"/>
      <c r="L69" s="240"/>
      <c r="M69" s="241"/>
      <c r="N69" s="242"/>
      <c r="O69" s="211"/>
      <c r="P69" s="212"/>
      <c r="Q69" s="187" t="s">
        <v>484</v>
      </c>
      <c r="R69" s="208" t="str">
        <f>IF(Tabla2[[#This Row],[IMPORTE TOTAL (CON IVA)]]=Tabla2[[#This Row],[IMPORTE TOTAL (SIN IVA)]],"",((Tabla2[[#This Row],[IMPORTE TOTAL (CON IVA)]]-Tabla2[[#This Row],[IMPORTE TOTAL (SIN IVA)]])*Tabla2[[#This Row],[% IMPUTACIÓN]]))</f>
        <v/>
      </c>
      <c r="S69" s="209" t="str">
        <f t="shared" si="0"/>
        <v/>
      </c>
      <c r="T69" s="209" t="b">
        <f t="shared" si="1"/>
        <v>1</v>
      </c>
      <c r="U69" s="210"/>
      <c r="V69" s="209" t="str">
        <f>IF(Tabla2[[#This Row],[IMPORTE TOTAL (SIN IVA)]]="","",ROUND(Tabla2[[#This Row],[IMPORTE TOTAL (SIN IVA)]],2))</f>
        <v/>
      </c>
      <c r="W69" s="209" t="b">
        <f>EXACT(V69,Tabla2[[#This Row],[IMPORTE TOTAL (SIN IVA)]])</f>
        <v>1</v>
      </c>
      <c r="X69" s="210"/>
      <c r="Y69" s="209" t="str">
        <f>IF(Tabla2[[#This Row],[IMPORTE IMPUTADO SUBVENCIONABLE (SIN IVA)]]="","",ROUND(Tabla2[[#This Row],[IMPORTE IMPUTADO SUBVENCIONABLE (SIN IVA)]],2))</f>
        <v/>
      </c>
      <c r="Z69" s="209" t="b">
        <f>EXACT(Y69,Tabla2[[#This Row],[IMPORTE IMPUTADO SUBVENCIONABLE (SIN IVA)]])</f>
        <v>1</v>
      </c>
      <c r="AA69" s="210"/>
      <c r="AB69" s="209" t="str">
        <f>IF(Tabla2[[#This Row],[IMPORTE TOTAL (CON IVA)]]="","",ROUND(Tabla2[[#This Row],[IMPORTE TOTAL (CON IVA)]],2))</f>
        <v/>
      </c>
      <c r="AC69" s="209" t="b">
        <f>EXACT(AB69,Tabla2[[#This Row],[IMPORTE TOTAL (CON IVA)]])</f>
        <v>1</v>
      </c>
    </row>
    <row r="70" spans="1:29" ht="39.950000000000003" customHeight="1" x14ac:dyDescent="0.25">
      <c r="A70" s="223"/>
      <c r="B70" s="224"/>
      <c r="C70" s="225"/>
      <c r="D70" s="226"/>
      <c r="E70" s="148">
        <f t="shared" si="2"/>
        <v>0</v>
      </c>
      <c r="F70" s="237"/>
      <c r="G70" s="238"/>
      <c r="H70" s="239"/>
      <c r="I70" s="225"/>
      <c r="J70" s="225"/>
      <c r="K70" s="240"/>
      <c r="L70" s="240"/>
      <c r="M70" s="241"/>
      <c r="N70" s="242"/>
      <c r="O70" s="211"/>
      <c r="P70" s="212"/>
      <c r="Q70" s="187" t="s">
        <v>484</v>
      </c>
      <c r="R70" s="208" t="str">
        <f>IF(Tabla2[[#This Row],[IMPORTE TOTAL (CON IVA)]]=Tabla2[[#This Row],[IMPORTE TOTAL (SIN IVA)]],"",((Tabla2[[#This Row],[IMPORTE TOTAL (CON IVA)]]-Tabla2[[#This Row],[IMPORTE TOTAL (SIN IVA)]])*Tabla2[[#This Row],[% IMPUTACIÓN]]))</f>
        <v/>
      </c>
      <c r="S70" s="209" t="str">
        <f t="shared" si="0"/>
        <v/>
      </c>
      <c r="T70" s="209" t="b">
        <f t="shared" si="1"/>
        <v>1</v>
      </c>
      <c r="U70" s="210"/>
      <c r="V70" s="209" t="str">
        <f>IF(Tabla2[[#This Row],[IMPORTE TOTAL (SIN IVA)]]="","",ROUND(Tabla2[[#This Row],[IMPORTE TOTAL (SIN IVA)]],2))</f>
        <v/>
      </c>
      <c r="W70" s="209" t="b">
        <f>EXACT(V70,Tabla2[[#This Row],[IMPORTE TOTAL (SIN IVA)]])</f>
        <v>1</v>
      </c>
      <c r="X70" s="210"/>
      <c r="Y70" s="209" t="str">
        <f>IF(Tabla2[[#This Row],[IMPORTE IMPUTADO SUBVENCIONABLE (SIN IVA)]]="","",ROUND(Tabla2[[#This Row],[IMPORTE IMPUTADO SUBVENCIONABLE (SIN IVA)]],2))</f>
        <v/>
      </c>
      <c r="Z70" s="209" t="b">
        <f>EXACT(Y70,Tabla2[[#This Row],[IMPORTE IMPUTADO SUBVENCIONABLE (SIN IVA)]])</f>
        <v>1</v>
      </c>
      <c r="AA70" s="210"/>
      <c r="AB70" s="209" t="str">
        <f>IF(Tabla2[[#This Row],[IMPORTE TOTAL (CON IVA)]]="","",ROUND(Tabla2[[#This Row],[IMPORTE TOTAL (CON IVA)]],2))</f>
        <v/>
      </c>
      <c r="AC70" s="209" t="b">
        <f>EXACT(AB70,Tabla2[[#This Row],[IMPORTE TOTAL (CON IVA)]])</f>
        <v>1</v>
      </c>
    </row>
    <row r="71" spans="1:29" ht="39.950000000000003" customHeight="1" x14ac:dyDescent="0.25">
      <c r="A71" s="223"/>
      <c r="B71" s="224"/>
      <c r="C71" s="225"/>
      <c r="D71" s="226"/>
      <c r="E71" s="148">
        <f t="shared" si="2"/>
        <v>0</v>
      </c>
      <c r="F71" s="237"/>
      <c r="G71" s="238"/>
      <c r="H71" s="239"/>
      <c r="I71" s="225"/>
      <c r="J71" s="225"/>
      <c r="K71" s="240"/>
      <c r="L71" s="240"/>
      <c r="M71" s="241"/>
      <c r="N71" s="242"/>
      <c r="O71" s="211"/>
      <c r="P71" s="212"/>
      <c r="Q71" s="187" t="s">
        <v>484</v>
      </c>
      <c r="R71" s="208" t="str">
        <f>IF(Tabla2[[#This Row],[IMPORTE TOTAL (CON IVA)]]=Tabla2[[#This Row],[IMPORTE TOTAL (SIN IVA)]],"",((Tabla2[[#This Row],[IMPORTE TOTAL (CON IVA)]]-Tabla2[[#This Row],[IMPORTE TOTAL (SIN IVA)]])*Tabla2[[#This Row],[% IMPUTACIÓN]]))</f>
        <v/>
      </c>
      <c r="S71" s="209" t="str">
        <f t="shared" si="0"/>
        <v/>
      </c>
      <c r="T71" s="209" t="b">
        <f t="shared" si="1"/>
        <v>1</v>
      </c>
      <c r="U71" s="210"/>
      <c r="V71" s="209" t="str">
        <f>IF(Tabla2[[#This Row],[IMPORTE TOTAL (SIN IVA)]]="","",ROUND(Tabla2[[#This Row],[IMPORTE TOTAL (SIN IVA)]],2))</f>
        <v/>
      </c>
      <c r="W71" s="209" t="b">
        <f>EXACT(V71,Tabla2[[#This Row],[IMPORTE TOTAL (SIN IVA)]])</f>
        <v>1</v>
      </c>
      <c r="X71" s="210"/>
      <c r="Y71" s="209" t="str">
        <f>IF(Tabla2[[#This Row],[IMPORTE IMPUTADO SUBVENCIONABLE (SIN IVA)]]="","",ROUND(Tabla2[[#This Row],[IMPORTE IMPUTADO SUBVENCIONABLE (SIN IVA)]],2))</f>
        <v/>
      </c>
      <c r="Z71" s="209" t="b">
        <f>EXACT(Y71,Tabla2[[#This Row],[IMPORTE IMPUTADO SUBVENCIONABLE (SIN IVA)]])</f>
        <v>1</v>
      </c>
      <c r="AA71" s="210"/>
      <c r="AB71" s="209" t="str">
        <f>IF(Tabla2[[#This Row],[IMPORTE TOTAL (CON IVA)]]="","",ROUND(Tabla2[[#This Row],[IMPORTE TOTAL (CON IVA)]],2))</f>
        <v/>
      </c>
      <c r="AC71" s="209" t="b">
        <f>EXACT(AB71,Tabla2[[#This Row],[IMPORTE TOTAL (CON IVA)]])</f>
        <v>1</v>
      </c>
    </row>
    <row r="72" spans="1:29" ht="39.950000000000003" customHeight="1" x14ac:dyDescent="0.25">
      <c r="A72" s="223"/>
      <c r="B72" s="224"/>
      <c r="C72" s="225"/>
      <c r="D72" s="226"/>
      <c r="E72" s="148">
        <f t="shared" si="2"/>
        <v>0</v>
      </c>
      <c r="F72" s="237"/>
      <c r="G72" s="238"/>
      <c r="H72" s="239"/>
      <c r="I72" s="225"/>
      <c r="J72" s="225"/>
      <c r="K72" s="240"/>
      <c r="L72" s="240"/>
      <c r="M72" s="241"/>
      <c r="N72" s="242"/>
      <c r="O72" s="211"/>
      <c r="P72" s="212"/>
      <c r="Q72" s="187" t="s">
        <v>484</v>
      </c>
      <c r="R72" s="208" t="str">
        <f>IF(Tabla2[[#This Row],[IMPORTE TOTAL (CON IVA)]]=Tabla2[[#This Row],[IMPORTE TOTAL (SIN IVA)]],"",((Tabla2[[#This Row],[IMPORTE TOTAL (CON IVA)]]-Tabla2[[#This Row],[IMPORTE TOTAL (SIN IVA)]])*Tabla2[[#This Row],[% IMPUTACIÓN]]))</f>
        <v/>
      </c>
      <c r="S72" s="209" t="str">
        <f t="shared" si="0"/>
        <v/>
      </c>
      <c r="T72" s="209" t="b">
        <f t="shared" si="1"/>
        <v>1</v>
      </c>
      <c r="U72" s="210"/>
      <c r="V72" s="209" t="str">
        <f>IF(Tabla2[[#This Row],[IMPORTE TOTAL (SIN IVA)]]="","",ROUND(Tabla2[[#This Row],[IMPORTE TOTAL (SIN IVA)]],2))</f>
        <v/>
      </c>
      <c r="W72" s="209" t="b">
        <f>EXACT(V72,Tabla2[[#This Row],[IMPORTE TOTAL (SIN IVA)]])</f>
        <v>1</v>
      </c>
      <c r="X72" s="210"/>
      <c r="Y72" s="209" t="str">
        <f>IF(Tabla2[[#This Row],[IMPORTE IMPUTADO SUBVENCIONABLE (SIN IVA)]]="","",ROUND(Tabla2[[#This Row],[IMPORTE IMPUTADO SUBVENCIONABLE (SIN IVA)]],2))</f>
        <v/>
      </c>
      <c r="Z72" s="209" t="b">
        <f>EXACT(Y72,Tabla2[[#This Row],[IMPORTE IMPUTADO SUBVENCIONABLE (SIN IVA)]])</f>
        <v>1</v>
      </c>
      <c r="AA72" s="210"/>
      <c r="AB72" s="209" t="str">
        <f>IF(Tabla2[[#This Row],[IMPORTE TOTAL (CON IVA)]]="","",ROUND(Tabla2[[#This Row],[IMPORTE TOTAL (CON IVA)]],2))</f>
        <v/>
      </c>
      <c r="AC72" s="209" t="b">
        <f>EXACT(AB72,Tabla2[[#This Row],[IMPORTE TOTAL (CON IVA)]])</f>
        <v>1</v>
      </c>
    </row>
    <row r="73" spans="1:29" ht="39.950000000000003" customHeight="1" x14ac:dyDescent="0.25">
      <c r="A73" s="223"/>
      <c r="B73" s="224"/>
      <c r="C73" s="225"/>
      <c r="D73" s="226"/>
      <c r="E73" s="148">
        <f t="shared" si="2"/>
        <v>0</v>
      </c>
      <c r="F73" s="237"/>
      <c r="G73" s="238"/>
      <c r="H73" s="239"/>
      <c r="I73" s="225"/>
      <c r="J73" s="225"/>
      <c r="K73" s="240"/>
      <c r="L73" s="240"/>
      <c r="M73" s="241"/>
      <c r="N73" s="242"/>
      <c r="O73" s="211"/>
      <c r="P73" s="212"/>
      <c r="Q73" s="187" t="s">
        <v>484</v>
      </c>
      <c r="R73" s="208" t="str">
        <f>IF(Tabla2[[#This Row],[IMPORTE TOTAL (CON IVA)]]=Tabla2[[#This Row],[IMPORTE TOTAL (SIN IVA)]],"",((Tabla2[[#This Row],[IMPORTE TOTAL (CON IVA)]]-Tabla2[[#This Row],[IMPORTE TOTAL (SIN IVA)]])*Tabla2[[#This Row],[% IMPUTACIÓN]]))</f>
        <v/>
      </c>
      <c r="S73" s="209" t="str">
        <f t="shared" si="0"/>
        <v/>
      </c>
      <c r="T73" s="209" t="b">
        <f t="shared" si="1"/>
        <v>1</v>
      </c>
      <c r="U73" s="210"/>
      <c r="V73" s="209" t="str">
        <f>IF(Tabla2[[#This Row],[IMPORTE TOTAL (SIN IVA)]]="","",ROUND(Tabla2[[#This Row],[IMPORTE TOTAL (SIN IVA)]],2))</f>
        <v/>
      </c>
      <c r="W73" s="209" t="b">
        <f>EXACT(V73,Tabla2[[#This Row],[IMPORTE TOTAL (SIN IVA)]])</f>
        <v>1</v>
      </c>
      <c r="X73" s="210"/>
      <c r="Y73" s="209" t="str">
        <f>IF(Tabla2[[#This Row],[IMPORTE IMPUTADO SUBVENCIONABLE (SIN IVA)]]="","",ROUND(Tabla2[[#This Row],[IMPORTE IMPUTADO SUBVENCIONABLE (SIN IVA)]],2))</f>
        <v/>
      </c>
      <c r="Z73" s="209" t="b">
        <f>EXACT(Y73,Tabla2[[#This Row],[IMPORTE IMPUTADO SUBVENCIONABLE (SIN IVA)]])</f>
        <v>1</v>
      </c>
      <c r="AA73" s="210"/>
      <c r="AB73" s="209" t="str">
        <f>IF(Tabla2[[#This Row],[IMPORTE TOTAL (CON IVA)]]="","",ROUND(Tabla2[[#This Row],[IMPORTE TOTAL (CON IVA)]],2))</f>
        <v/>
      </c>
      <c r="AC73" s="209" t="b">
        <f>EXACT(AB73,Tabla2[[#This Row],[IMPORTE TOTAL (CON IVA)]])</f>
        <v>1</v>
      </c>
    </row>
    <row r="74" spans="1:29" ht="39.950000000000003" customHeight="1" x14ac:dyDescent="0.25">
      <c r="A74" s="223"/>
      <c r="B74" s="224"/>
      <c r="C74" s="225"/>
      <c r="D74" s="226"/>
      <c r="E74" s="148">
        <f t="shared" si="2"/>
        <v>0</v>
      </c>
      <c r="F74" s="237"/>
      <c r="G74" s="238"/>
      <c r="H74" s="239"/>
      <c r="I74" s="225"/>
      <c r="J74" s="225"/>
      <c r="K74" s="240"/>
      <c r="L74" s="240"/>
      <c r="M74" s="241"/>
      <c r="N74" s="242"/>
      <c r="O74" s="211"/>
      <c r="P74" s="212"/>
      <c r="Q74" s="187" t="s">
        <v>484</v>
      </c>
      <c r="R74" s="208" t="str">
        <f>IF(Tabla2[[#This Row],[IMPORTE TOTAL (CON IVA)]]=Tabla2[[#This Row],[IMPORTE TOTAL (SIN IVA)]],"",((Tabla2[[#This Row],[IMPORTE TOTAL (CON IVA)]]-Tabla2[[#This Row],[IMPORTE TOTAL (SIN IVA)]])*Tabla2[[#This Row],[% IMPUTACIÓN]]))</f>
        <v/>
      </c>
      <c r="S74" s="209" t="str">
        <f t="shared" si="0"/>
        <v/>
      </c>
      <c r="T74" s="209" t="b">
        <f t="shared" si="1"/>
        <v>1</v>
      </c>
      <c r="U74" s="210"/>
      <c r="V74" s="209" t="str">
        <f>IF(Tabla2[[#This Row],[IMPORTE TOTAL (SIN IVA)]]="","",ROUND(Tabla2[[#This Row],[IMPORTE TOTAL (SIN IVA)]],2))</f>
        <v/>
      </c>
      <c r="W74" s="209" t="b">
        <f>EXACT(V74,Tabla2[[#This Row],[IMPORTE TOTAL (SIN IVA)]])</f>
        <v>1</v>
      </c>
      <c r="X74" s="210"/>
      <c r="Y74" s="209" t="str">
        <f>IF(Tabla2[[#This Row],[IMPORTE IMPUTADO SUBVENCIONABLE (SIN IVA)]]="","",ROUND(Tabla2[[#This Row],[IMPORTE IMPUTADO SUBVENCIONABLE (SIN IVA)]],2))</f>
        <v/>
      </c>
      <c r="Z74" s="209" t="b">
        <f>EXACT(Y74,Tabla2[[#This Row],[IMPORTE IMPUTADO SUBVENCIONABLE (SIN IVA)]])</f>
        <v>1</v>
      </c>
      <c r="AA74" s="210"/>
      <c r="AB74" s="209" t="str">
        <f>IF(Tabla2[[#This Row],[IMPORTE TOTAL (CON IVA)]]="","",ROUND(Tabla2[[#This Row],[IMPORTE TOTAL (CON IVA)]],2))</f>
        <v/>
      </c>
      <c r="AC74" s="209" t="b">
        <f>EXACT(AB74,Tabla2[[#This Row],[IMPORTE TOTAL (CON IVA)]])</f>
        <v>1</v>
      </c>
    </row>
    <row r="75" spans="1:29" ht="39.950000000000003" customHeight="1" x14ac:dyDescent="0.25">
      <c r="A75" s="223"/>
      <c r="B75" s="224"/>
      <c r="C75" s="225"/>
      <c r="D75" s="226"/>
      <c r="E75" s="148">
        <f t="shared" si="2"/>
        <v>0</v>
      </c>
      <c r="F75" s="237"/>
      <c r="G75" s="238"/>
      <c r="H75" s="239"/>
      <c r="I75" s="225"/>
      <c r="J75" s="225"/>
      <c r="K75" s="240"/>
      <c r="L75" s="240"/>
      <c r="M75" s="241"/>
      <c r="N75" s="242"/>
      <c r="O75" s="211"/>
      <c r="P75" s="212"/>
      <c r="Q75" s="187" t="s">
        <v>484</v>
      </c>
      <c r="R75" s="208" t="str">
        <f>IF(Tabla2[[#This Row],[IMPORTE TOTAL (CON IVA)]]=Tabla2[[#This Row],[IMPORTE TOTAL (SIN IVA)]],"",((Tabla2[[#This Row],[IMPORTE TOTAL (CON IVA)]]-Tabla2[[#This Row],[IMPORTE TOTAL (SIN IVA)]])*Tabla2[[#This Row],[% IMPUTACIÓN]]))</f>
        <v/>
      </c>
      <c r="S75" s="209" t="str">
        <f t="shared" si="0"/>
        <v/>
      </c>
      <c r="T75" s="209" t="b">
        <f t="shared" si="1"/>
        <v>1</v>
      </c>
      <c r="U75" s="210"/>
      <c r="V75" s="209" t="str">
        <f>IF(Tabla2[[#This Row],[IMPORTE TOTAL (SIN IVA)]]="","",ROUND(Tabla2[[#This Row],[IMPORTE TOTAL (SIN IVA)]],2))</f>
        <v/>
      </c>
      <c r="W75" s="209" t="b">
        <f>EXACT(V75,Tabla2[[#This Row],[IMPORTE TOTAL (SIN IVA)]])</f>
        <v>1</v>
      </c>
      <c r="X75" s="210"/>
      <c r="Y75" s="209" t="str">
        <f>IF(Tabla2[[#This Row],[IMPORTE IMPUTADO SUBVENCIONABLE (SIN IVA)]]="","",ROUND(Tabla2[[#This Row],[IMPORTE IMPUTADO SUBVENCIONABLE (SIN IVA)]],2))</f>
        <v/>
      </c>
      <c r="Z75" s="209" t="b">
        <f>EXACT(Y75,Tabla2[[#This Row],[IMPORTE IMPUTADO SUBVENCIONABLE (SIN IVA)]])</f>
        <v>1</v>
      </c>
      <c r="AA75" s="210"/>
      <c r="AB75" s="209" t="str">
        <f>IF(Tabla2[[#This Row],[IMPORTE TOTAL (CON IVA)]]="","",ROUND(Tabla2[[#This Row],[IMPORTE TOTAL (CON IVA)]],2))</f>
        <v/>
      </c>
      <c r="AC75" s="209" t="b">
        <f>EXACT(AB75,Tabla2[[#This Row],[IMPORTE TOTAL (CON IVA)]])</f>
        <v>1</v>
      </c>
    </row>
    <row r="76" spans="1:29" ht="39.950000000000003" customHeight="1" x14ac:dyDescent="0.25">
      <c r="A76" s="223"/>
      <c r="B76" s="224"/>
      <c r="C76" s="225"/>
      <c r="D76" s="226"/>
      <c r="E76" s="148">
        <f t="shared" si="2"/>
        <v>0</v>
      </c>
      <c r="F76" s="237"/>
      <c r="G76" s="238"/>
      <c r="H76" s="239"/>
      <c r="I76" s="225"/>
      <c r="J76" s="225"/>
      <c r="K76" s="240"/>
      <c r="L76" s="240"/>
      <c r="M76" s="241"/>
      <c r="N76" s="242"/>
      <c r="O76" s="211"/>
      <c r="P76" s="212"/>
      <c r="Q76" s="187" t="s">
        <v>484</v>
      </c>
      <c r="R76" s="208" t="str">
        <f>IF(Tabla2[[#This Row],[IMPORTE TOTAL (CON IVA)]]=Tabla2[[#This Row],[IMPORTE TOTAL (SIN IVA)]],"",((Tabla2[[#This Row],[IMPORTE TOTAL (CON IVA)]]-Tabla2[[#This Row],[IMPORTE TOTAL (SIN IVA)]])*Tabla2[[#This Row],[% IMPUTACIÓN]]))</f>
        <v/>
      </c>
      <c r="S76" s="209" t="str">
        <f t="shared" si="0"/>
        <v/>
      </c>
      <c r="T76" s="209" t="b">
        <f t="shared" si="1"/>
        <v>1</v>
      </c>
      <c r="U76" s="210"/>
      <c r="V76" s="209" t="str">
        <f>IF(Tabla2[[#This Row],[IMPORTE TOTAL (SIN IVA)]]="","",ROUND(Tabla2[[#This Row],[IMPORTE TOTAL (SIN IVA)]],2))</f>
        <v/>
      </c>
      <c r="W76" s="209" t="b">
        <f>EXACT(V76,Tabla2[[#This Row],[IMPORTE TOTAL (SIN IVA)]])</f>
        <v>1</v>
      </c>
      <c r="X76" s="210"/>
      <c r="Y76" s="209" t="str">
        <f>IF(Tabla2[[#This Row],[IMPORTE IMPUTADO SUBVENCIONABLE (SIN IVA)]]="","",ROUND(Tabla2[[#This Row],[IMPORTE IMPUTADO SUBVENCIONABLE (SIN IVA)]],2))</f>
        <v/>
      </c>
      <c r="Z76" s="209" t="b">
        <f>EXACT(Y76,Tabla2[[#This Row],[IMPORTE IMPUTADO SUBVENCIONABLE (SIN IVA)]])</f>
        <v>1</v>
      </c>
      <c r="AA76" s="210"/>
      <c r="AB76" s="209" t="str">
        <f>IF(Tabla2[[#This Row],[IMPORTE TOTAL (CON IVA)]]="","",ROUND(Tabla2[[#This Row],[IMPORTE TOTAL (CON IVA)]],2))</f>
        <v/>
      </c>
      <c r="AC76" s="209" t="b">
        <f>EXACT(AB76,Tabla2[[#This Row],[IMPORTE TOTAL (CON IVA)]])</f>
        <v>1</v>
      </c>
    </row>
    <row r="77" spans="1:29" ht="39.950000000000003" customHeight="1" x14ac:dyDescent="0.25">
      <c r="A77" s="223"/>
      <c r="B77" s="224"/>
      <c r="C77" s="225"/>
      <c r="D77" s="226"/>
      <c r="E77" s="148">
        <f t="shared" si="2"/>
        <v>0</v>
      </c>
      <c r="F77" s="237"/>
      <c r="G77" s="238"/>
      <c r="H77" s="239"/>
      <c r="I77" s="225"/>
      <c r="J77" s="225"/>
      <c r="K77" s="240"/>
      <c r="L77" s="240"/>
      <c r="M77" s="241"/>
      <c r="N77" s="242"/>
      <c r="O77" s="211"/>
      <c r="P77" s="212"/>
      <c r="Q77" s="187" t="s">
        <v>484</v>
      </c>
      <c r="R77" s="208" t="str">
        <f>IF(Tabla2[[#This Row],[IMPORTE TOTAL (CON IVA)]]=Tabla2[[#This Row],[IMPORTE TOTAL (SIN IVA)]],"",((Tabla2[[#This Row],[IMPORTE TOTAL (CON IVA)]]-Tabla2[[#This Row],[IMPORTE TOTAL (SIN IVA)]])*Tabla2[[#This Row],[% IMPUTACIÓN]]))</f>
        <v/>
      </c>
      <c r="S77" s="209" t="str">
        <f t="shared" si="0"/>
        <v/>
      </c>
      <c r="T77" s="209" t="b">
        <f t="shared" si="1"/>
        <v>1</v>
      </c>
      <c r="U77" s="210"/>
      <c r="V77" s="209" t="str">
        <f>IF(Tabla2[[#This Row],[IMPORTE TOTAL (SIN IVA)]]="","",ROUND(Tabla2[[#This Row],[IMPORTE TOTAL (SIN IVA)]],2))</f>
        <v/>
      </c>
      <c r="W77" s="209" t="b">
        <f>EXACT(V77,Tabla2[[#This Row],[IMPORTE TOTAL (SIN IVA)]])</f>
        <v>1</v>
      </c>
      <c r="X77" s="210"/>
      <c r="Y77" s="209" t="str">
        <f>IF(Tabla2[[#This Row],[IMPORTE IMPUTADO SUBVENCIONABLE (SIN IVA)]]="","",ROUND(Tabla2[[#This Row],[IMPORTE IMPUTADO SUBVENCIONABLE (SIN IVA)]],2))</f>
        <v/>
      </c>
      <c r="Z77" s="209" t="b">
        <f>EXACT(Y77,Tabla2[[#This Row],[IMPORTE IMPUTADO SUBVENCIONABLE (SIN IVA)]])</f>
        <v>1</v>
      </c>
      <c r="AA77" s="210"/>
      <c r="AB77" s="209" t="str">
        <f>IF(Tabla2[[#This Row],[IMPORTE TOTAL (CON IVA)]]="","",ROUND(Tabla2[[#This Row],[IMPORTE TOTAL (CON IVA)]],2))</f>
        <v/>
      </c>
      <c r="AC77" s="209" t="b">
        <f>EXACT(AB77,Tabla2[[#This Row],[IMPORTE TOTAL (CON IVA)]])</f>
        <v>1</v>
      </c>
    </row>
    <row r="78" spans="1:29" ht="39.950000000000003" customHeight="1" x14ac:dyDescent="0.25">
      <c r="A78" s="223"/>
      <c r="B78" s="224"/>
      <c r="C78" s="225"/>
      <c r="D78" s="226"/>
      <c r="E78" s="148">
        <f t="shared" si="2"/>
        <v>0</v>
      </c>
      <c r="F78" s="237"/>
      <c r="G78" s="238"/>
      <c r="H78" s="239"/>
      <c r="I78" s="225"/>
      <c r="J78" s="225"/>
      <c r="K78" s="240"/>
      <c r="L78" s="240"/>
      <c r="M78" s="241"/>
      <c r="N78" s="242"/>
      <c r="O78" s="211"/>
      <c r="P78" s="212"/>
      <c r="Q78" s="187" t="s">
        <v>484</v>
      </c>
      <c r="R78" s="208" t="str">
        <f>IF(Tabla2[[#This Row],[IMPORTE TOTAL (CON IVA)]]=Tabla2[[#This Row],[IMPORTE TOTAL (SIN IVA)]],"",((Tabla2[[#This Row],[IMPORTE TOTAL (CON IVA)]]-Tabla2[[#This Row],[IMPORTE TOTAL (SIN IVA)]])*Tabla2[[#This Row],[% IMPUTACIÓN]]))</f>
        <v/>
      </c>
      <c r="S78" s="209" t="str">
        <f t="shared" si="0"/>
        <v/>
      </c>
      <c r="T78" s="209" t="b">
        <f t="shared" si="1"/>
        <v>1</v>
      </c>
      <c r="U78" s="210"/>
      <c r="V78" s="209" t="str">
        <f>IF(Tabla2[[#This Row],[IMPORTE TOTAL (SIN IVA)]]="","",ROUND(Tabla2[[#This Row],[IMPORTE TOTAL (SIN IVA)]],2))</f>
        <v/>
      </c>
      <c r="W78" s="209" t="b">
        <f>EXACT(V78,Tabla2[[#This Row],[IMPORTE TOTAL (SIN IVA)]])</f>
        <v>1</v>
      </c>
      <c r="X78" s="210"/>
      <c r="Y78" s="209" t="str">
        <f>IF(Tabla2[[#This Row],[IMPORTE IMPUTADO SUBVENCIONABLE (SIN IVA)]]="","",ROUND(Tabla2[[#This Row],[IMPORTE IMPUTADO SUBVENCIONABLE (SIN IVA)]],2))</f>
        <v/>
      </c>
      <c r="Z78" s="209" t="b">
        <f>EXACT(Y78,Tabla2[[#This Row],[IMPORTE IMPUTADO SUBVENCIONABLE (SIN IVA)]])</f>
        <v>1</v>
      </c>
      <c r="AA78" s="210"/>
      <c r="AB78" s="209" t="str">
        <f>IF(Tabla2[[#This Row],[IMPORTE TOTAL (CON IVA)]]="","",ROUND(Tabla2[[#This Row],[IMPORTE TOTAL (CON IVA)]],2))</f>
        <v/>
      </c>
      <c r="AC78" s="209" t="b">
        <f>EXACT(AB78,Tabla2[[#This Row],[IMPORTE TOTAL (CON IVA)]])</f>
        <v>1</v>
      </c>
    </row>
    <row r="79" spans="1:29" ht="39.950000000000003" customHeight="1" x14ac:dyDescent="0.25">
      <c r="A79" s="223"/>
      <c r="B79" s="224"/>
      <c r="C79" s="225"/>
      <c r="D79" s="226"/>
      <c r="E79" s="148">
        <f t="shared" si="2"/>
        <v>0</v>
      </c>
      <c r="F79" s="237"/>
      <c r="G79" s="238"/>
      <c r="H79" s="239"/>
      <c r="I79" s="225"/>
      <c r="J79" s="225"/>
      <c r="K79" s="240"/>
      <c r="L79" s="240"/>
      <c r="M79" s="241"/>
      <c r="N79" s="242"/>
      <c r="O79" s="211"/>
      <c r="P79" s="212"/>
      <c r="Q79" s="187" t="s">
        <v>484</v>
      </c>
      <c r="R79" s="208" t="str">
        <f>IF(Tabla2[[#This Row],[IMPORTE TOTAL (CON IVA)]]=Tabla2[[#This Row],[IMPORTE TOTAL (SIN IVA)]],"",((Tabla2[[#This Row],[IMPORTE TOTAL (CON IVA)]]-Tabla2[[#This Row],[IMPORTE TOTAL (SIN IVA)]])*Tabla2[[#This Row],[% IMPUTACIÓN]]))</f>
        <v/>
      </c>
      <c r="S79" s="209" t="str">
        <f t="shared" si="0"/>
        <v/>
      </c>
      <c r="T79" s="209" t="b">
        <f t="shared" si="1"/>
        <v>1</v>
      </c>
      <c r="U79" s="210"/>
      <c r="V79" s="209" t="str">
        <f>IF(Tabla2[[#This Row],[IMPORTE TOTAL (SIN IVA)]]="","",ROUND(Tabla2[[#This Row],[IMPORTE TOTAL (SIN IVA)]],2))</f>
        <v/>
      </c>
      <c r="W79" s="209" t="b">
        <f>EXACT(V79,Tabla2[[#This Row],[IMPORTE TOTAL (SIN IVA)]])</f>
        <v>1</v>
      </c>
      <c r="X79" s="210"/>
      <c r="Y79" s="209" t="str">
        <f>IF(Tabla2[[#This Row],[IMPORTE IMPUTADO SUBVENCIONABLE (SIN IVA)]]="","",ROUND(Tabla2[[#This Row],[IMPORTE IMPUTADO SUBVENCIONABLE (SIN IVA)]],2))</f>
        <v/>
      </c>
      <c r="Z79" s="209" t="b">
        <f>EXACT(Y79,Tabla2[[#This Row],[IMPORTE IMPUTADO SUBVENCIONABLE (SIN IVA)]])</f>
        <v>1</v>
      </c>
      <c r="AA79" s="210"/>
      <c r="AB79" s="209" t="str">
        <f>IF(Tabla2[[#This Row],[IMPORTE TOTAL (CON IVA)]]="","",ROUND(Tabla2[[#This Row],[IMPORTE TOTAL (CON IVA)]],2))</f>
        <v/>
      </c>
      <c r="AC79" s="209" t="b">
        <f>EXACT(AB79,Tabla2[[#This Row],[IMPORTE TOTAL (CON IVA)]])</f>
        <v>1</v>
      </c>
    </row>
    <row r="80" spans="1:29" ht="39.950000000000003" customHeight="1" x14ac:dyDescent="0.25">
      <c r="A80" s="223"/>
      <c r="B80" s="224"/>
      <c r="C80" s="225"/>
      <c r="D80" s="226"/>
      <c r="E80" s="148">
        <f t="shared" si="2"/>
        <v>0</v>
      </c>
      <c r="F80" s="237"/>
      <c r="G80" s="238"/>
      <c r="H80" s="239"/>
      <c r="I80" s="225"/>
      <c r="J80" s="225"/>
      <c r="K80" s="240"/>
      <c r="L80" s="240"/>
      <c r="M80" s="241"/>
      <c r="N80" s="242"/>
      <c r="O80" s="211"/>
      <c r="P80" s="212"/>
      <c r="Q80" s="187" t="s">
        <v>484</v>
      </c>
      <c r="R80" s="208" t="str">
        <f>IF(Tabla2[[#This Row],[IMPORTE TOTAL (CON IVA)]]=Tabla2[[#This Row],[IMPORTE TOTAL (SIN IVA)]],"",((Tabla2[[#This Row],[IMPORTE TOTAL (CON IVA)]]-Tabla2[[#This Row],[IMPORTE TOTAL (SIN IVA)]])*Tabla2[[#This Row],[% IMPUTACIÓN]]))</f>
        <v/>
      </c>
      <c r="S80" s="209" t="str">
        <f t="shared" si="0"/>
        <v/>
      </c>
      <c r="T80" s="209" t="b">
        <f t="shared" si="1"/>
        <v>1</v>
      </c>
      <c r="U80" s="210"/>
      <c r="V80" s="209" t="str">
        <f>IF(Tabla2[[#This Row],[IMPORTE TOTAL (SIN IVA)]]="","",ROUND(Tabla2[[#This Row],[IMPORTE TOTAL (SIN IVA)]],2))</f>
        <v/>
      </c>
      <c r="W80" s="209" t="b">
        <f>EXACT(V80,Tabla2[[#This Row],[IMPORTE TOTAL (SIN IVA)]])</f>
        <v>1</v>
      </c>
      <c r="X80" s="210"/>
      <c r="Y80" s="209" t="str">
        <f>IF(Tabla2[[#This Row],[IMPORTE IMPUTADO SUBVENCIONABLE (SIN IVA)]]="","",ROUND(Tabla2[[#This Row],[IMPORTE IMPUTADO SUBVENCIONABLE (SIN IVA)]],2))</f>
        <v/>
      </c>
      <c r="Z80" s="209" t="b">
        <f>EXACT(Y80,Tabla2[[#This Row],[IMPORTE IMPUTADO SUBVENCIONABLE (SIN IVA)]])</f>
        <v>1</v>
      </c>
      <c r="AA80" s="210"/>
      <c r="AB80" s="209" t="str">
        <f>IF(Tabla2[[#This Row],[IMPORTE TOTAL (CON IVA)]]="","",ROUND(Tabla2[[#This Row],[IMPORTE TOTAL (CON IVA)]],2))</f>
        <v/>
      </c>
      <c r="AC80" s="209" t="b">
        <f>EXACT(AB80,Tabla2[[#This Row],[IMPORTE TOTAL (CON IVA)]])</f>
        <v>1</v>
      </c>
    </row>
    <row r="81" spans="1:29" ht="39.950000000000003" customHeight="1" x14ac:dyDescent="0.25">
      <c r="A81" s="223"/>
      <c r="B81" s="224"/>
      <c r="C81" s="225"/>
      <c r="D81" s="226"/>
      <c r="E81" s="148">
        <f t="shared" si="2"/>
        <v>0</v>
      </c>
      <c r="F81" s="237"/>
      <c r="G81" s="238"/>
      <c r="H81" s="239"/>
      <c r="I81" s="225"/>
      <c r="J81" s="225"/>
      <c r="K81" s="240"/>
      <c r="L81" s="240"/>
      <c r="M81" s="241"/>
      <c r="N81" s="242"/>
      <c r="O81" s="211"/>
      <c r="P81" s="212"/>
      <c r="Q81" s="187" t="s">
        <v>484</v>
      </c>
      <c r="R81" s="208" t="str">
        <f>IF(Tabla2[[#This Row],[IMPORTE TOTAL (CON IVA)]]=Tabla2[[#This Row],[IMPORTE TOTAL (SIN IVA)]],"",((Tabla2[[#This Row],[IMPORTE TOTAL (CON IVA)]]-Tabla2[[#This Row],[IMPORTE TOTAL (SIN IVA)]])*Tabla2[[#This Row],[% IMPUTACIÓN]]))</f>
        <v/>
      </c>
      <c r="S81" s="209" t="str">
        <f t="shared" si="0"/>
        <v/>
      </c>
      <c r="T81" s="209" t="b">
        <f t="shared" si="1"/>
        <v>1</v>
      </c>
      <c r="U81" s="210"/>
      <c r="V81" s="209" t="str">
        <f>IF(Tabla2[[#This Row],[IMPORTE TOTAL (SIN IVA)]]="","",ROUND(Tabla2[[#This Row],[IMPORTE TOTAL (SIN IVA)]],2))</f>
        <v/>
      </c>
      <c r="W81" s="209" t="b">
        <f>EXACT(V81,Tabla2[[#This Row],[IMPORTE TOTAL (SIN IVA)]])</f>
        <v>1</v>
      </c>
      <c r="X81" s="210"/>
      <c r="Y81" s="209" t="str">
        <f>IF(Tabla2[[#This Row],[IMPORTE IMPUTADO SUBVENCIONABLE (SIN IVA)]]="","",ROUND(Tabla2[[#This Row],[IMPORTE IMPUTADO SUBVENCIONABLE (SIN IVA)]],2))</f>
        <v/>
      </c>
      <c r="Z81" s="209" t="b">
        <f>EXACT(Y81,Tabla2[[#This Row],[IMPORTE IMPUTADO SUBVENCIONABLE (SIN IVA)]])</f>
        <v>1</v>
      </c>
      <c r="AA81" s="210"/>
      <c r="AB81" s="209" t="str">
        <f>IF(Tabla2[[#This Row],[IMPORTE TOTAL (CON IVA)]]="","",ROUND(Tabla2[[#This Row],[IMPORTE TOTAL (CON IVA)]],2))</f>
        <v/>
      </c>
      <c r="AC81" s="209" t="b">
        <f>EXACT(AB81,Tabla2[[#This Row],[IMPORTE TOTAL (CON IVA)]])</f>
        <v>1</v>
      </c>
    </row>
    <row r="82" spans="1:29" ht="39.950000000000003" customHeight="1" x14ac:dyDescent="0.25">
      <c r="A82" s="223"/>
      <c r="B82" s="224"/>
      <c r="C82" s="225"/>
      <c r="D82" s="226"/>
      <c r="E82" s="148">
        <f t="shared" si="2"/>
        <v>0</v>
      </c>
      <c r="F82" s="237"/>
      <c r="G82" s="238"/>
      <c r="H82" s="239"/>
      <c r="I82" s="225"/>
      <c r="J82" s="225"/>
      <c r="K82" s="240"/>
      <c r="L82" s="240"/>
      <c r="M82" s="241"/>
      <c r="N82" s="242"/>
      <c r="O82" s="211"/>
      <c r="P82" s="212"/>
      <c r="Q82" s="187" t="s">
        <v>484</v>
      </c>
      <c r="R82" s="208" t="str">
        <f>IF(Tabla2[[#This Row],[IMPORTE TOTAL (CON IVA)]]=Tabla2[[#This Row],[IMPORTE TOTAL (SIN IVA)]],"",((Tabla2[[#This Row],[IMPORTE TOTAL (CON IVA)]]-Tabla2[[#This Row],[IMPORTE TOTAL (SIN IVA)]])*Tabla2[[#This Row],[% IMPUTACIÓN]]))</f>
        <v/>
      </c>
      <c r="S82" s="209" t="str">
        <f t="shared" si="0"/>
        <v/>
      </c>
      <c r="T82" s="209" t="b">
        <f t="shared" si="1"/>
        <v>1</v>
      </c>
      <c r="U82" s="210"/>
      <c r="V82" s="209" t="str">
        <f>IF(Tabla2[[#This Row],[IMPORTE TOTAL (SIN IVA)]]="","",ROUND(Tabla2[[#This Row],[IMPORTE TOTAL (SIN IVA)]],2))</f>
        <v/>
      </c>
      <c r="W82" s="209" t="b">
        <f>EXACT(V82,Tabla2[[#This Row],[IMPORTE TOTAL (SIN IVA)]])</f>
        <v>1</v>
      </c>
      <c r="X82" s="210"/>
      <c r="Y82" s="209" t="str">
        <f>IF(Tabla2[[#This Row],[IMPORTE IMPUTADO SUBVENCIONABLE (SIN IVA)]]="","",ROUND(Tabla2[[#This Row],[IMPORTE IMPUTADO SUBVENCIONABLE (SIN IVA)]],2))</f>
        <v/>
      </c>
      <c r="Z82" s="209" t="b">
        <f>EXACT(Y82,Tabla2[[#This Row],[IMPORTE IMPUTADO SUBVENCIONABLE (SIN IVA)]])</f>
        <v>1</v>
      </c>
      <c r="AA82" s="210"/>
      <c r="AB82" s="209" t="str">
        <f>IF(Tabla2[[#This Row],[IMPORTE TOTAL (CON IVA)]]="","",ROUND(Tabla2[[#This Row],[IMPORTE TOTAL (CON IVA)]],2))</f>
        <v/>
      </c>
      <c r="AC82" s="209" t="b">
        <f>EXACT(AB82,Tabla2[[#This Row],[IMPORTE TOTAL (CON IVA)]])</f>
        <v>1</v>
      </c>
    </row>
    <row r="83" spans="1:29" ht="39.950000000000003" customHeight="1" x14ac:dyDescent="0.25">
      <c r="A83" s="223"/>
      <c r="B83" s="224"/>
      <c r="C83" s="225"/>
      <c r="D83" s="226"/>
      <c r="E83" s="148">
        <f t="shared" si="2"/>
        <v>0</v>
      </c>
      <c r="F83" s="237"/>
      <c r="G83" s="238"/>
      <c r="H83" s="239"/>
      <c r="I83" s="225"/>
      <c r="J83" s="225"/>
      <c r="K83" s="240"/>
      <c r="L83" s="240"/>
      <c r="M83" s="241"/>
      <c r="N83" s="242"/>
      <c r="O83" s="211"/>
      <c r="P83" s="212"/>
      <c r="Q83" s="187" t="s">
        <v>484</v>
      </c>
      <c r="R83" s="208" t="str">
        <f>IF(Tabla2[[#This Row],[IMPORTE TOTAL (CON IVA)]]=Tabla2[[#This Row],[IMPORTE TOTAL (SIN IVA)]],"",((Tabla2[[#This Row],[IMPORTE TOTAL (CON IVA)]]-Tabla2[[#This Row],[IMPORTE TOTAL (SIN IVA)]])*Tabla2[[#This Row],[% IMPUTACIÓN]]))</f>
        <v/>
      </c>
      <c r="S83" s="209" t="str">
        <f t="shared" si="0"/>
        <v/>
      </c>
      <c r="T83" s="209" t="b">
        <f t="shared" si="1"/>
        <v>1</v>
      </c>
      <c r="U83" s="210"/>
      <c r="V83" s="209" t="str">
        <f>IF(Tabla2[[#This Row],[IMPORTE TOTAL (SIN IVA)]]="","",ROUND(Tabla2[[#This Row],[IMPORTE TOTAL (SIN IVA)]],2))</f>
        <v/>
      </c>
      <c r="W83" s="209" t="b">
        <f>EXACT(V83,Tabla2[[#This Row],[IMPORTE TOTAL (SIN IVA)]])</f>
        <v>1</v>
      </c>
      <c r="X83" s="210"/>
      <c r="Y83" s="209" t="str">
        <f>IF(Tabla2[[#This Row],[IMPORTE IMPUTADO SUBVENCIONABLE (SIN IVA)]]="","",ROUND(Tabla2[[#This Row],[IMPORTE IMPUTADO SUBVENCIONABLE (SIN IVA)]],2))</f>
        <v/>
      </c>
      <c r="Z83" s="209" t="b">
        <f>EXACT(Y83,Tabla2[[#This Row],[IMPORTE IMPUTADO SUBVENCIONABLE (SIN IVA)]])</f>
        <v>1</v>
      </c>
      <c r="AA83" s="210"/>
      <c r="AB83" s="209" t="str">
        <f>IF(Tabla2[[#This Row],[IMPORTE TOTAL (CON IVA)]]="","",ROUND(Tabla2[[#This Row],[IMPORTE TOTAL (CON IVA)]],2))</f>
        <v/>
      </c>
      <c r="AC83" s="209" t="b">
        <f>EXACT(AB83,Tabla2[[#This Row],[IMPORTE TOTAL (CON IVA)]])</f>
        <v>1</v>
      </c>
    </row>
    <row r="84" spans="1:29" ht="39.950000000000003" customHeight="1" x14ac:dyDescent="0.25">
      <c r="A84" s="223"/>
      <c r="B84" s="224"/>
      <c r="C84" s="225"/>
      <c r="D84" s="226"/>
      <c r="E84" s="148">
        <f t="shared" ref="E84:E147" si="3">IF(OR(D84="",F84=""),0,F84/D84)</f>
        <v>0</v>
      </c>
      <c r="F84" s="237"/>
      <c r="G84" s="238"/>
      <c r="H84" s="239"/>
      <c r="I84" s="225"/>
      <c r="J84" s="225"/>
      <c r="K84" s="240"/>
      <c r="L84" s="240"/>
      <c r="M84" s="241"/>
      <c r="N84" s="242"/>
      <c r="O84" s="211"/>
      <c r="P84" s="212"/>
      <c r="Q84" s="187" t="s">
        <v>484</v>
      </c>
      <c r="R84" s="208" t="str">
        <f>IF(Tabla2[[#This Row],[IMPORTE TOTAL (CON IVA)]]=Tabla2[[#This Row],[IMPORTE TOTAL (SIN IVA)]],"",((Tabla2[[#This Row],[IMPORTE TOTAL (CON IVA)]]-Tabla2[[#This Row],[IMPORTE TOTAL (SIN IVA)]])*Tabla2[[#This Row],[% IMPUTACIÓN]]))</f>
        <v/>
      </c>
      <c r="S84" s="209" t="str">
        <f t="shared" ref="S84:S147" si="4">IF(R84="","",ROUND(R84,2))</f>
        <v/>
      </c>
      <c r="T84" s="209" t="b">
        <f t="shared" ref="T84:T147" si="5">EXACT(R84,S84)</f>
        <v>1</v>
      </c>
      <c r="U84" s="210"/>
      <c r="V84" s="209" t="str">
        <f>IF(Tabla2[[#This Row],[IMPORTE TOTAL (SIN IVA)]]="","",ROUND(Tabla2[[#This Row],[IMPORTE TOTAL (SIN IVA)]],2))</f>
        <v/>
      </c>
      <c r="W84" s="209" t="b">
        <f>EXACT(V84,Tabla2[[#This Row],[IMPORTE TOTAL (SIN IVA)]])</f>
        <v>1</v>
      </c>
      <c r="X84" s="210"/>
      <c r="Y84" s="209" t="str">
        <f>IF(Tabla2[[#This Row],[IMPORTE IMPUTADO SUBVENCIONABLE (SIN IVA)]]="","",ROUND(Tabla2[[#This Row],[IMPORTE IMPUTADO SUBVENCIONABLE (SIN IVA)]],2))</f>
        <v/>
      </c>
      <c r="Z84" s="209" t="b">
        <f>EXACT(Y84,Tabla2[[#This Row],[IMPORTE IMPUTADO SUBVENCIONABLE (SIN IVA)]])</f>
        <v>1</v>
      </c>
      <c r="AA84" s="210"/>
      <c r="AB84" s="209" t="str">
        <f>IF(Tabla2[[#This Row],[IMPORTE TOTAL (CON IVA)]]="","",ROUND(Tabla2[[#This Row],[IMPORTE TOTAL (CON IVA)]],2))</f>
        <v/>
      </c>
      <c r="AC84" s="209" t="b">
        <f>EXACT(AB84,Tabla2[[#This Row],[IMPORTE TOTAL (CON IVA)]])</f>
        <v>1</v>
      </c>
    </row>
    <row r="85" spans="1:29" ht="39.950000000000003" customHeight="1" x14ac:dyDescent="0.25">
      <c r="A85" s="227"/>
      <c r="B85" s="225"/>
      <c r="C85" s="225"/>
      <c r="D85" s="226"/>
      <c r="E85" s="148">
        <f t="shared" si="3"/>
        <v>0</v>
      </c>
      <c r="F85" s="237"/>
      <c r="G85" s="238"/>
      <c r="H85" s="239"/>
      <c r="I85" s="225"/>
      <c r="J85" s="225"/>
      <c r="K85" s="240"/>
      <c r="L85" s="240"/>
      <c r="M85" s="241"/>
      <c r="N85" s="242"/>
      <c r="O85" s="211"/>
      <c r="P85" s="212"/>
      <c r="Q85" s="187" t="s">
        <v>484</v>
      </c>
      <c r="R85" s="208" t="str">
        <f>IF(Tabla2[[#This Row],[IMPORTE TOTAL (CON IVA)]]=Tabla2[[#This Row],[IMPORTE TOTAL (SIN IVA)]],"",((Tabla2[[#This Row],[IMPORTE TOTAL (CON IVA)]]-Tabla2[[#This Row],[IMPORTE TOTAL (SIN IVA)]])*Tabla2[[#This Row],[% IMPUTACIÓN]]))</f>
        <v/>
      </c>
      <c r="S85" s="209" t="str">
        <f t="shared" si="4"/>
        <v/>
      </c>
      <c r="T85" s="209" t="b">
        <f t="shared" si="5"/>
        <v>1</v>
      </c>
      <c r="U85" s="210"/>
      <c r="V85" s="209" t="str">
        <f>IF(Tabla2[[#This Row],[IMPORTE TOTAL (SIN IVA)]]="","",ROUND(Tabla2[[#This Row],[IMPORTE TOTAL (SIN IVA)]],2))</f>
        <v/>
      </c>
      <c r="W85" s="209" t="b">
        <f>EXACT(V85,Tabla2[[#This Row],[IMPORTE TOTAL (SIN IVA)]])</f>
        <v>1</v>
      </c>
      <c r="X85" s="210"/>
      <c r="Y85" s="209" t="str">
        <f>IF(Tabla2[[#This Row],[IMPORTE IMPUTADO SUBVENCIONABLE (SIN IVA)]]="","",ROUND(Tabla2[[#This Row],[IMPORTE IMPUTADO SUBVENCIONABLE (SIN IVA)]],2))</f>
        <v/>
      </c>
      <c r="Z85" s="209" t="b">
        <f>EXACT(Y85,Tabla2[[#This Row],[IMPORTE IMPUTADO SUBVENCIONABLE (SIN IVA)]])</f>
        <v>1</v>
      </c>
      <c r="AA85" s="210"/>
      <c r="AB85" s="209" t="str">
        <f>IF(Tabla2[[#This Row],[IMPORTE TOTAL (CON IVA)]]="","",ROUND(Tabla2[[#This Row],[IMPORTE TOTAL (CON IVA)]],2))</f>
        <v/>
      </c>
      <c r="AC85" s="209" t="b">
        <f>EXACT(AB85,Tabla2[[#This Row],[IMPORTE TOTAL (CON IVA)]])</f>
        <v>1</v>
      </c>
    </row>
    <row r="86" spans="1:29" ht="39.950000000000003" customHeight="1" x14ac:dyDescent="0.25">
      <c r="A86" s="227"/>
      <c r="B86" s="225"/>
      <c r="C86" s="225"/>
      <c r="D86" s="226"/>
      <c r="E86" s="148">
        <f t="shared" si="3"/>
        <v>0</v>
      </c>
      <c r="F86" s="237"/>
      <c r="G86" s="238"/>
      <c r="H86" s="239"/>
      <c r="I86" s="225"/>
      <c r="J86" s="225"/>
      <c r="K86" s="240"/>
      <c r="L86" s="240"/>
      <c r="M86" s="241"/>
      <c r="N86" s="242"/>
      <c r="O86" s="211"/>
      <c r="P86" s="212"/>
      <c r="Q86" s="187" t="s">
        <v>484</v>
      </c>
      <c r="R86" s="208" t="str">
        <f>IF(Tabla2[[#This Row],[IMPORTE TOTAL (CON IVA)]]=Tabla2[[#This Row],[IMPORTE TOTAL (SIN IVA)]],"",((Tabla2[[#This Row],[IMPORTE TOTAL (CON IVA)]]-Tabla2[[#This Row],[IMPORTE TOTAL (SIN IVA)]])*Tabla2[[#This Row],[% IMPUTACIÓN]]))</f>
        <v/>
      </c>
      <c r="S86" s="209" t="str">
        <f t="shared" si="4"/>
        <v/>
      </c>
      <c r="T86" s="209" t="b">
        <f t="shared" si="5"/>
        <v>1</v>
      </c>
      <c r="U86" s="210"/>
      <c r="V86" s="209" t="str">
        <f>IF(Tabla2[[#This Row],[IMPORTE TOTAL (SIN IVA)]]="","",ROUND(Tabla2[[#This Row],[IMPORTE TOTAL (SIN IVA)]],2))</f>
        <v/>
      </c>
      <c r="W86" s="209" t="b">
        <f>EXACT(V86,Tabla2[[#This Row],[IMPORTE TOTAL (SIN IVA)]])</f>
        <v>1</v>
      </c>
      <c r="X86" s="210"/>
      <c r="Y86" s="209" t="str">
        <f>IF(Tabla2[[#This Row],[IMPORTE IMPUTADO SUBVENCIONABLE (SIN IVA)]]="","",ROUND(Tabla2[[#This Row],[IMPORTE IMPUTADO SUBVENCIONABLE (SIN IVA)]],2))</f>
        <v/>
      </c>
      <c r="Z86" s="209" t="b">
        <f>EXACT(Y86,Tabla2[[#This Row],[IMPORTE IMPUTADO SUBVENCIONABLE (SIN IVA)]])</f>
        <v>1</v>
      </c>
      <c r="AA86" s="210"/>
      <c r="AB86" s="209" t="str">
        <f>IF(Tabla2[[#This Row],[IMPORTE TOTAL (CON IVA)]]="","",ROUND(Tabla2[[#This Row],[IMPORTE TOTAL (CON IVA)]],2))</f>
        <v/>
      </c>
      <c r="AC86" s="209" t="b">
        <f>EXACT(AB86,Tabla2[[#This Row],[IMPORTE TOTAL (CON IVA)]])</f>
        <v>1</v>
      </c>
    </row>
    <row r="87" spans="1:29" ht="39.950000000000003" customHeight="1" x14ac:dyDescent="0.25">
      <c r="A87" s="227"/>
      <c r="B87" s="225"/>
      <c r="C87" s="225"/>
      <c r="D87" s="226"/>
      <c r="E87" s="148">
        <f t="shared" si="3"/>
        <v>0</v>
      </c>
      <c r="F87" s="237"/>
      <c r="G87" s="238"/>
      <c r="H87" s="239"/>
      <c r="I87" s="225"/>
      <c r="J87" s="225"/>
      <c r="K87" s="240"/>
      <c r="L87" s="240"/>
      <c r="M87" s="241"/>
      <c r="N87" s="242"/>
      <c r="O87" s="211"/>
      <c r="P87" s="212"/>
      <c r="Q87" s="187" t="s">
        <v>484</v>
      </c>
      <c r="R87" s="208" t="str">
        <f>IF(Tabla2[[#This Row],[IMPORTE TOTAL (CON IVA)]]=Tabla2[[#This Row],[IMPORTE TOTAL (SIN IVA)]],"",((Tabla2[[#This Row],[IMPORTE TOTAL (CON IVA)]]-Tabla2[[#This Row],[IMPORTE TOTAL (SIN IVA)]])*Tabla2[[#This Row],[% IMPUTACIÓN]]))</f>
        <v/>
      </c>
      <c r="S87" s="209" t="str">
        <f t="shared" si="4"/>
        <v/>
      </c>
      <c r="T87" s="209" t="b">
        <f t="shared" si="5"/>
        <v>1</v>
      </c>
      <c r="U87" s="210"/>
      <c r="V87" s="209" t="str">
        <f>IF(Tabla2[[#This Row],[IMPORTE TOTAL (SIN IVA)]]="","",ROUND(Tabla2[[#This Row],[IMPORTE TOTAL (SIN IVA)]],2))</f>
        <v/>
      </c>
      <c r="W87" s="209" t="b">
        <f>EXACT(V87,Tabla2[[#This Row],[IMPORTE TOTAL (SIN IVA)]])</f>
        <v>1</v>
      </c>
      <c r="X87" s="210"/>
      <c r="Y87" s="209" t="str">
        <f>IF(Tabla2[[#This Row],[IMPORTE IMPUTADO SUBVENCIONABLE (SIN IVA)]]="","",ROUND(Tabla2[[#This Row],[IMPORTE IMPUTADO SUBVENCIONABLE (SIN IVA)]],2))</f>
        <v/>
      </c>
      <c r="Z87" s="209" t="b">
        <f>EXACT(Y87,Tabla2[[#This Row],[IMPORTE IMPUTADO SUBVENCIONABLE (SIN IVA)]])</f>
        <v>1</v>
      </c>
      <c r="AA87" s="210"/>
      <c r="AB87" s="209" t="str">
        <f>IF(Tabla2[[#This Row],[IMPORTE TOTAL (CON IVA)]]="","",ROUND(Tabla2[[#This Row],[IMPORTE TOTAL (CON IVA)]],2))</f>
        <v/>
      </c>
      <c r="AC87" s="209" t="b">
        <f>EXACT(AB87,Tabla2[[#This Row],[IMPORTE TOTAL (CON IVA)]])</f>
        <v>1</v>
      </c>
    </row>
    <row r="88" spans="1:29" ht="39.950000000000003" customHeight="1" x14ac:dyDescent="0.25">
      <c r="A88" s="227"/>
      <c r="B88" s="225"/>
      <c r="C88" s="225"/>
      <c r="D88" s="226"/>
      <c r="E88" s="148">
        <f t="shared" si="3"/>
        <v>0</v>
      </c>
      <c r="F88" s="237"/>
      <c r="G88" s="238"/>
      <c r="H88" s="239"/>
      <c r="I88" s="225"/>
      <c r="J88" s="225"/>
      <c r="K88" s="240"/>
      <c r="L88" s="240"/>
      <c r="M88" s="241"/>
      <c r="N88" s="242"/>
      <c r="O88" s="211"/>
      <c r="P88" s="212"/>
      <c r="Q88" s="187" t="s">
        <v>484</v>
      </c>
      <c r="R88" s="208" t="str">
        <f>IF(Tabla2[[#This Row],[IMPORTE TOTAL (CON IVA)]]=Tabla2[[#This Row],[IMPORTE TOTAL (SIN IVA)]],"",((Tabla2[[#This Row],[IMPORTE TOTAL (CON IVA)]]-Tabla2[[#This Row],[IMPORTE TOTAL (SIN IVA)]])*Tabla2[[#This Row],[% IMPUTACIÓN]]))</f>
        <v/>
      </c>
      <c r="S88" s="209" t="str">
        <f t="shared" si="4"/>
        <v/>
      </c>
      <c r="T88" s="209" t="b">
        <f t="shared" si="5"/>
        <v>1</v>
      </c>
      <c r="U88" s="210"/>
      <c r="V88" s="209" t="str">
        <f>IF(Tabla2[[#This Row],[IMPORTE TOTAL (SIN IVA)]]="","",ROUND(Tabla2[[#This Row],[IMPORTE TOTAL (SIN IVA)]],2))</f>
        <v/>
      </c>
      <c r="W88" s="209" t="b">
        <f>EXACT(V88,Tabla2[[#This Row],[IMPORTE TOTAL (SIN IVA)]])</f>
        <v>1</v>
      </c>
      <c r="X88" s="210"/>
      <c r="Y88" s="209" t="str">
        <f>IF(Tabla2[[#This Row],[IMPORTE IMPUTADO SUBVENCIONABLE (SIN IVA)]]="","",ROUND(Tabla2[[#This Row],[IMPORTE IMPUTADO SUBVENCIONABLE (SIN IVA)]],2))</f>
        <v/>
      </c>
      <c r="Z88" s="209" t="b">
        <f>EXACT(Y88,Tabla2[[#This Row],[IMPORTE IMPUTADO SUBVENCIONABLE (SIN IVA)]])</f>
        <v>1</v>
      </c>
      <c r="AA88" s="210"/>
      <c r="AB88" s="209" t="str">
        <f>IF(Tabla2[[#This Row],[IMPORTE TOTAL (CON IVA)]]="","",ROUND(Tabla2[[#This Row],[IMPORTE TOTAL (CON IVA)]],2))</f>
        <v/>
      </c>
      <c r="AC88" s="209" t="b">
        <f>EXACT(AB88,Tabla2[[#This Row],[IMPORTE TOTAL (CON IVA)]])</f>
        <v>1</v>
      </c>
    </row>
    <row r="89" spans="1:29" ht="39.950000000000003" customHeight="1" x14ac:dyDescent="0.25">
      <c r="A89" s="227"/>
      <c r="B89" s="225"/>
      <c r="C89" s="225"/>
      <c r="D89" s="226"/>
      <c r="E89" s="148">
        <f t="shared" si="3"/>
        <v>0</v>
      </c>
      <c r="F89" s="237"/>
      <c r="G89" s="238"/>
      <c r="H89" s="239"/>
      <c r="I89" s="225"/>
      <c r="J89" s="225"/>
      <c r="K89" s="240"/>
      <c r="L89" s="240"/>
      <c r="M89" s="241"/>
      <c r="N89" s="242"/>
      <c r="O89" s="211"/>
      <c r="P89" s="212"/>
      <c r="Q89" s="187" t="s">
        <v>484</v>
      </c>
      <c r="R89" s="208" t="str">
        <f>IF(Tabla2[[#This Row],[IMPORTE TOTAL (CON IVA)]]=Tabla2[[#This Row],[IMPORTE TOTAL (SIN IVA)]],"",((Tabla2[[#This Row],[IMPORTE TOTAL (CON IVA)]]-Tabla2[[#This Row],[IMPORTE TOTAL (SIN IVA)]])*Tabla2[[#This Row],[% IMPUTACIÓN]]))</f>
        <v/>
      </c>
      <c r="S89" s="209" t="str">
        <f t="shared" si="4"/>
        <v/>
      </c>
      <c r="T89" s="209" t="b">
        <f t="shared" si="5"/>
        <v>1</v>
      </c>
      <c r="U89" s="210"/>
      <c r="V89" s="209" t="str">
        <f>IF(Tabla2[[#This Row],[IMPORTE TOTAL (SIN IVA)]]="","",ROUND(Tabla2[[#This Row],[IMPORTE TOTAL (SIN IVA)]],2))</f>
        <v/>
      </c>
      <c r="W89" s="209" t="b">
        <f>EXACT(V89,Tabla2[[#This Row],[IMPORTE TOTAL (SIN IVA)]])</f>
        <v>1</v>
      </c>
      <c r="X89" s="210"/>
      <c r="Y89" s="209" t="str">
        <f>IF(Tabla2[[#This Row],[IMPORTE IMPUTADO SUBVENCIONABLE (SIN IVA)]]="","",ROUND(Tabla2[[#This Row],[IMPORTE IMPUTADO SUBVENCIONABLE (SIN IVA)]],2))</f>
        <v/>
      </c>
      <c r="Z89" s="209" t="b">
        <f>EXACT(Y89,Tabla2[[#This Row],[IMPORTE IMPUTADO SUBVENCIONABLE (SIN IVA)]])</f>
        <v>1</v>
      </c>
      <c r="AA89" s="210"/>
      <c r="AB89" s="209" t="str">
        <f>IF(Tabla2[[#This Row],[IMPORTE TOTAL (CON IVA)]]="","",ROUND(Tabla2[[#This Row],[IMPORTE TOTAL (CON IVA)]],2))</f>
        <v/>
      </c>
      <c r="AC89" s="209" t="b">
        <f>EXACT(AB89,Tabla2[[#This Row],[IMPORTE TOTAL (CON IVA)]])</f>
        <v>1</v>
      </c>
    </row>
    <row r="90" spans="1:29" ht="39.950000000000003" customHeight="1" x14ac:dyDescent="0.25">
      <c r="A90" s="227"/>
      <c r="B90" s="225"/>
      <c r="C90" s="225"/>
      <c r="D90" s="226"/>
      <c r="E90" s="148">
        <f t="shared" si="3"/>
        <v>0</v>
      </c>
      <c r="F90" s="237"/>
      <c r="G90" s="238"/>
      <c r="H90" s="239"/>
      <c r="I90" s="225"/>
      <c r="J90" s="225"/>
      <c r="K90" s="240"/>
      <c r="L90" s="240"/>
      <c r="M90" s="241"/>
      <c r="N90" s="242"/>
      <c r="O90" s="211"/>
      <c r="P90" s="212"/>
      <c r="Q90" s="187" t="s">
        <v>484</v>
      </c>
      <c r="R90" s="208" t="str">
        <f>IF(Tabla2[[#This Row],[IMPORTE TOTAL (CON IVA)]]=Tabla2[[#This Row],[IMPORTE TOTAL (SIN IVA)]],"",((Tabla2[[#This Row],[IMPORTE TOTAL (CON IVA)]]-Tabla2[[#This Row],[IMPORTE TOTAL (SIN IVA)]])*Tabla2[[#This Row],[% IMPUTACIÓN]]))</f>
        <v/>
      </c>
      <c r="S90" s="209" t="str">
        <f t="shared" si="4"/>
        <v/>
      </c>
      <c r="T90" s="209" t="b">
        <f t="shared" si="5"/>
        <v>1</v>
      </c>
      <c r="U90" s="210"/>
      <c r="V90" s="209" t="str">
        <f>IF(Tabla2[[#This Row],[IMPORTE TOTAL (SIN IVA)]]="","",ROUND(Tabla2[[#This Row],[IMPORTE TOTAL (SIN IVA)]],2))</f>
        <v/>
      </c>
      <c r="W90" s="209" t="b">
        <f>EXACT(V90,Tabla2[[#This Row],[IMPORTE TOTAL (SIN IVA)]])</f>
        <v>1</v>
      </c>
      <c r="X90" s="210"/>
      <c r="Y90" s="209" t="str">
        <f>IF(Tabla2[[#This Row],[IMPORTE IMPUTADO SUBVENCIONABLE (SIN IVA)]]="","",ROUND(Tabla2[[#This Row],[IMPORTE IMPUTADO SUBVENCIONABLE (SIN IVA)]],2))</f>
        <v/>
      </c>
      <c r="Z90" s="209" t="b">
        <f>EXACT(Y90,Tabla2[[#This Row],[IMPORTE IMPUTADO SUBVENCIONABLE (SIN IVA)]])</f>
        <v>1</v>
      </c>
      <c r="AA90" s="210"/>
      <c r="AB90" s="209" t="str">
        <f>IF(Tabla2[[#This Row],[IMPORTE TOTAL (CON IVA)]]="","",ROUND(Tabla2[[#This Row],[IMPORTE TOTAL (CON IVA)]],2))</f>
        <v/>
      </c>
      <c r="AC90" s="209" t="b">
        <f>EXACT(AB90,Tabla2[[#This Row],[IMPORTE TOTAL (CON IVA)]])</f>
        <v>1</v>
      </c>
    </row>
    <row r="91" spans="1:29" ht="39.950000000000003" customHeight="1" x14ac:dyDescent="0.25">
      <c r="A91" s="227"/>
      <c r="B91" s="225"/>
      <c r="C91" s="225"/>
      <c r="D91" s="226"/>
      <c r="E91" s="148">
        <f t="shared" si="3"/>
        <v>0</v>
      </c>
      <c r="F91" s="237"/>
      <c r="G91" s="238"/>
      <c r="H91" s="239"/>
      <c r="I91" s="225"/>
      <c r="J91" s="225"/>
      <c r="K91" s="240"/>
      <c r="L91" s="240"/>
      <c r="M91" s="241"/>
      <c r="N91" s="242"/>
      <c r="O91" s="211"/>
      <c r="P91" s="212"/>
      <c r="Q91" s="187" t="s">
        <v>484</v>
      </c>
      <c r="R91" s="208" t="str">
        <f>IF(Tabla2[[#This Row],[IMPORTE TOTAL (CON IVA)]]=Tabla2[[#This Row],[IMPORTE TOTAL (SIN IVA)]],"",((Tabla2[[#This Row],[IMPORTE TOTAL (CON IVA)]]-Tabla2[[#This Row],[IMPORTE TOTAL (SIN IVA)]])*Tabla2[[#This Row],[% IMPUTACIÓN]]))</f>
        <v/>
      </c>
      <c r="S91" s="209" t="str">
        <f t="shared" si="4"/>
        <v/>
      </c>
      <c r="T91" s="209" t="b">
        <f t="shared" si="5"/>
        <v>1</v>
      </c>
      <c r="U91" s="210"/>
      <c r="V91" s="209" t="str">
        <f>IF(Tabla2[[#This Row],[IMPORTE TOTAL (SIN IVA)]]="","",ROUND(Tabla2[[#This Row],[IMPORTE TOTAL (SIN IVA)]],2))</f>
        <v/>
      </c>
      <c r="W91" s="209" t="b">
        <f>EXACT(V91,Tabla2[[#This Row],[IMPORTE TOTAL (SIN IVA)]])</f>
        <v>1</v>
      </c>
      <c r="X91" s="210"/>
      <c r="Y91" s="209" t="str">
        <f>IF(Tabla2[[#This Row],[IMPORTE IMPUTADO SUBVENCIONABLE (SIN IVA)]]="","",ROUND(Tabla2[[#This Row],[IMPORTE IMPUTADO SUBVENCIONABLE (SIN IVA)]],2))</f>
        <v/>
      </c>
      <c r="Z91" s="209" t="b">
        <f>EXACT(Y91,Tabla2[[#This Row],[IMPORTE IMPUTADO SUBVENCIONABLE (SIN IVA)]])</f>
        <v>1</v>
      </c>
      <c r="AA91" s="210"/>
      <c r="AB91" s="209" t="str">
        <f>IF(Tabla2[[#This Row],[IMPORTE TOTAL (CON IVA)]]="","",ROUND(Tabla2[[#This Row],[IMPORTE TOTAL (CON IVA)]],2))</f>
        <v/>
      </c>
      <c r="AC91" s="209" t="b">
        <f>EXACT(AB91,Tabla2[[#This Row],[IMPORTE TOTAL (CON IVA)]])</f>
        <v>1</v>
      </c>
    </row>
    <row r="92" spans="1:29" ht="39.950000000000003" customHeight="1" x14ac:dyDescent="0.25">
      <c r="A92" s="227"/>
      <c r="B92" s="225"/>
      <c r="C92" s="225"/>
      <c r="D92" s="226"/>
      <c r="E92" s="148">
        <f t="shared" si="3"/>
        <v>0</v>
      </c>
      <c r="F92" s="237"/>
      <c r="G92" s="238"/>
      <c r="H92" s="239"/>
      <c r="I92" s="225"/>
      <c r="J92" s="225"/>
      <c r="K92" s="240"/>
      <c r="L92" s="240"/>
      <c r="M92" s="241"/>
      <c r="N92" s="242"/>
      <c r="O92" s="211"/>
      <c r="P92" s="212"/>
      <c r="Q92" s="187" t="s">
        <v>484</v>
      </c>
      <c r="R92" s="208" t="str">
        <f>IF(Tabla2[[#This Row],[IMPORTE TOTAL (CON IVA)]]=Tabla2[[#This Row],[IMPORTE TOTAL (SIN IVA)]],"",((Tabla2[[#This Row],[IMPORTE TOTAL (CON IVA)]]-Tabla2[[#This Row],[IMPORTE TOTAL (SIN IVA)]])*Tabla2[[#This Row],[% IMPUTACIÓN]]))</f>
        <v/>
      </c>
      <c r="S92" s="209" t="str">
        <f t="shared" si="4"/>
        <v/>
      </c>
      <c r="T92" s="209" t="b">
        <f t="shared" si="5"/>
        <v>1</v>
      </c>
      <c r="U92" s="210"/>
      <c r="V92" s="209" t="str">
        <f>IF(Tabla2[[#This Row],[IMPORTE TOTAL (SIN IVA)]]="","",ROUND(Tabla2[[#This Row],[IMPORTE TOTAL (SIN IVA)]],2))</f>
        <v/>
      </c>
      <c r="W92" s="209" t="b">
        <f>EXACT(V92,Tabla2[[#This Row],[IMPORTE TOTAL (SIN IVA)]])</f>
        <v>1</v>
      </c>
      <c r="X92" s="210"/>
      <c r="Y92" s="209" t="str">
        <f>IF(Tabla2[[#This Row],[IMPORTE IMPUTADO SUBVENCIONABLE (SIN IVA)]]="","",ROUND(Tabla2[[#This Row],[IMPORTE IMPUTADO SUBVENCIONABLE (SIN IVA)]],2))</f>
        <v/>
      </c>
      <c r="Z92" s="209" t="b">
        <f>EXACT(Y92,Tabla2[[#This Row],[IMPORTE IMPUTADO SUBVENCIONABLE (SIN IVA)]])</f>
        <v>1</v>
      </c>
      <c r="AA92" s="210"/>
      <c r="AB92" s="209" t="str">
        <f>IF(Tabla2[[#This Row],[IMPORTE TOTAL (CON IVA)]]="","",ROUND(Tabla2[[#This Row],[IMPORTE TOTAL (CON IVA)]],2))</f>
        <v/>
      </c>
      <c r="AC92" s="209" t="b">
        <f>EXACT(AB92,Tabla2[[#This Row],[IMPORTE TOTAL (CON IVA)]])</f>
        <v>1</v>
      </c>
    </row>
    <row r="93" spans="1:29" ht="39.950000000000003" customHeight="1" x14ac:dyDescent="0.25">
      <c r="A93" s="227"/>
      <c r="B93" s="225"/>
      <c r="C93" s="225"/>
      <c r="D93" s="226"/>
      <c r="E93" s="148">
        <f t="shared" si="3"/>
        <v>0</v>
      </c>
      <c r="F93" s="237"/>
      <c r="G93" s="238"/>
      <c r="H93" s="239"/>
      <c r="I93" s="225"/>
      <c r="J93" s="225"/>
      <c r="K93" s="240"/>
      <c r="L93" s="240"/>
      <c r="M93" s="241"/>
      <c r="N93" s="242"/>
      <c r="O93" s="211"/>
      <c r="P93" s="212"/>
      <c r="Q93" s="187" t="s">
        <v>484</v>
      </c>
      <c r="R93" s="208" t="str">
        <f>IF(Tabla2[[#This Row],[IMPORTE TOTAL (CON IVA)]]=Tabla2[[#This Row],[IMPORTE TOTAL (SIN IVA)]],"",((Tabla2[[#This Row],[IMPORTE TOTAL (CON IVA)]]-Tabla2[[#This Row],[IMPORTE TOTAL (SIN IVA)]])*Tabla2[[#This Row],[% IMPUTACIÓN]]))</f>
        <v/>
      </c>
      <c r="S93" s="209" t="str">
        <f t="shared" si="4"/>
        <v/>
      </c>
      <c r="T93" s="209" t="b">
        <f t="shared" si="5"/>
        <v>1</v>
      </c>
      <c r="U93" s="210"/>
      <c r="V93" s="209" t="str">
        <f>IF(Tabla2[[#This Row],[IMPORTE TOTAL (SIN IVA)]]="","",ROUND(Tabla2[[#This Row],[IMPORTE TOTAL (SIN IVA)]],2))</f>
        <v/>
      </c>
      <c r="W93" s="209" t="b">
        <f>EXACT(V93,Tabla2[[#This Row],[IMPORTE TOTAL (SIN IVA)]])</f>
        <v>1</v>
      </c>
      <c r="X93" s="210"/>
      <c r="Y93" s="209" t="str">
        <f>IF(Tabla2[[#This Row],[IMPORTE IMPUTADO SUBVENCIONABLE (SIN IVA)]]="","",ROUND(Tabla2[[#This Row],[IMPORTE IMPUTADO SUBVENCIONABLE (SIN IVA)]],2))</f>
        <v/>
      </c>
      <c r="Z93" s="209" t="b">
        <f>EXACT(Y93,Tabla2[[#This Row],[IMPORTE IMPUTADO SUBVENCIONABLE (SIN IVA)]])</f>
        <v>1</v>
      </c>
      <c r="AA93" s="210"/>
      <c r="AB93" s="209" t="str">
        <f>IF(Tabla2[[#This Row],[IMPORTE TOTAL (CON IVA)]]="","",ROUND(Tabla2[[#This Row],[IMPORTE TOTAL (CON IVA)]],2))</f>
        <v/>
      </c>
      <c r="AC93" s="209" t="b">
        <f>EXACT(AB93,Tabla2[[#This Row],[IMPORTE TOTAL (CON IVA)]])</f>
        <v>1</v>
      </c>
    </row>
    <row r="94" spans="1:29" ht="39.950000000000003" customHeight="1" x14ac:dyDescent="0.25">
      <c r="A94" s="227"/>
      <c r="B94" s="225"/>
      <c r="C94" s="225"/>
      <c r="D94" s="226"/>
      <c r="E94" s="148">
        <f t="shared" si="3"/>
        <v>0</v>
      </c>
      <c r="F94" s="237"/>
      <c r="G94" s="238"/>
      <c r="H94" s="239"/>
      <c r="I94" s="225"/>
      <c r="J94" s="225"/>
      <c r="K94" s="240"/>
      <c r="L94" s="240"/>
      <c r="M94" s="241"/>
      <c r="N94" s="242"/>
      <c r="O94" s="211"/>
      <c r="P94" s="212"/>
      <c r="Q94" s="187" t="s">
        <v>484</v>
      </c>
      <c r="R94" s="208" t="str">
        <f>IF(Tabla2[[#This Row],[IMPORTE TOTAL (CON IVA)]]=Tabla2[[#This Row],[IMPORTE TOTAL (SIN IVA)]],"",((Tabla2[[#This Row],[IMPORTE TOTAL (CON IVA)]]-Tabla2[[#This Row],[IMPORTE TOTAL (SIN IVA)]])*Tabla2[[#This Row],[% IMPUTACIÓN]]))</f>
        <v/>
      </c>
      <c r="S94" s="209" t="str">
        <f t="shared" si="4"/>
        <v/>
      </c>
      <c r="T94" s="209" t="b">
        <f t="shared" si="5"/>
        <v>1</v>
      </c>
      <c r="U94" s="210"/>
      <c r="V94" s="209" t="str">
        <f>IF(Tabla2[[#This Row],[IMPORTE TOTAL (SIN IVA)]]="","",ROUND(Tabla2[[#This Row],[IMPORTE TOTAL (SIN IVA)]],2))</f>
        <v/>
      </c>
      <c r="W94" s="209" t="b">
        <f>EXACT(V94,Tabla2[[#This Row],[IMPORTE TOTAL (SIN IVA)]])</f>
        <v>1</v>
      </c>
      <c r="X94" s="210"/>
      <c r="Y94" s="209" t="str">
        <f>IF(Tabla2[[#This Row],[IMPORTE IMPUTADO SUBVENCIONABLE (SIN IVA)]]="","",ROUND(Tabla2[[#This Row],[IMPORTE IMPUTADO SUBVENCIONABLE (SIN IVA)]],2))</f>
        <v/>
      </c>
      <c r="Z94" s="209" t="b">
        <f>EXACT(Y94,Tabla2[[#This Row],[IMPORTE IMPUTADO SUBVENCIONABLE (SIN IVA)]])</f>
        <v>1</v>
      </c>
      <c r="AA94" s="210"/>
      <c r="AB94" s="209" t="str">
        <f>IF(Tabla2[[#This Row],[IMPORTE TOTAL (CON IVA)]]="","",ROUND(Tabla2[[#This Row],[IMPORTE TOTAL (CON IVA)]],2))</f>
        <v/>
      </c>
      <c r="AC94" s="209" t="b">
        <f>EXACT(AB94,Tabla2[[#This Row],[IMPORTE TOTAL (CON IVA)]])</f>
        <v>1</v>
      </c>
    </row>
    <row r="95" spans="1:29" ht="39.950000000000003" customHeight="1" x14ac:dyDescent="0.25">
      <c r="A95" s="227"/>
      <c r="B95" s="225"/>
      <c r="C95" s="225"/>
      <c r="D95" s="226"/>
      <c r="E95" s="148">
        <f t="shared" si="3"/>
        <v>0</v>
      </c>
      <c r="F95" s="237"/>
      <c r="G95" s="238"/>
      <c r="H95" s="239"/>
      <c r="I95" s="225"/>
      <c r="J95" s="225"/>
      <c r="K95" s="240"/>
      <c r="L95" s="240"/>
      <c r="M95" s="241"/>
      <c r="N95" s="242"/>
      <c r="O95" s="211"/>
      <c r="P95" s="212"/>
      <c r="Q95" s="187" t="s">
        <v>484</v>
      </c>
      <c r="R95" s="208" t="str">
        <f>IF(Tabla2[[#This Row],[IMPORTE TOTAL (CON IVA)]]=Tabla2[[#This Row],[IMPORTE TOTAL (SIN IVA)]],"",((Tabla2[[#This Row],[IMPORTE TOTAL (CON IVA)]]-Tabla2[[#This Row],[IMPORTE TOTAL (SIN IVA)]])*Tabla2[[#This Row],[% IMPUTACIÓN]]))</f>
        <v/>
      </c>
      <c r="S95" s="209" t="str">
        <f t="shared" si="4"/>
        <v/>
      </c>
      <c r="T95" s="209" t="b">
        <f t="shared" si="5"/>
        <v>1</v>
      </c>
      <c r="U95" s="210"/>
      <c r="V95" s="209" t="str">
        <f>IF(Tabla2[[#This Row],[IMPORTE TOTAL (SIN IVA)]]="","",ROUND(Tabla2[[#This Row],[IMPORTE TOTAL (SIN IVA)]],2))</f>
        <v/>
      </c>
      <c r="W95" s="209" t="b">
        <f>EXACT(V95,Tabla2[[#This Row],[IMPORTE TOTAL (SIN IVA)]])</f>
        <v>1</v>
      </c>
      <c r="X95" s="210"/>
      <c r="Y95" s="209" t="str">
        <f>IF(Tabla2[[#This Row],[IMPORTE IMPUTADO SUBVENCIONABLE (SIN IVA)]]="","",ROUND(Tabla2[[#This Row],[IMPORTE IMPUTADO SUBVENCIONABLE (SIN IVA)]],2))</f>
        <v/>
      </c>
      <c r="Z95" s="209" t="b">
        <f>EXACT(Y95,Tabla2[[#This Row],[IMPORTE IMPUTADO SUBVENCIONABLE (SIN IVA)]])</f>
        <v>1</v>
      </c>
      <c r="AA95" s="210"/>
      <c r="AB95" s="209" t="str">
        <f>IF(Tabla2[[#This Row],[IMPORTE TOTAL (CON IVA)]]="","",ROUND(Tabla2[[#This Row],[IMPORTE TOTAL (CON IVA)]],2))</f>
        <v/>
      </c>
      <c r="AC95" s="209" t="b">
        <f>EXACT(AB95,Tabla2[[#This Row],[IMPORTE TOTAL (CON IVA)]])</f>
        <v>1</v>
      </c>
    </row>
    <row r="96" spans="1:29" ht="39.950000000000003" customHeight="1" x14ac:dyDescent="0.25">
      <c r="A96" s="227"/>
      <c r="B96" s="225"/>
      <c r="C96" s="225"/>
      <c r="D96" s="226"/>
      <c r="E96" s="148">
        <f t="shared" si="3"/>
        <v>0</v>
      </c>
      <c r="F96" s="237"/>
      <c r="G96" s="238"/>
      <c r="H96" s="239"/>
      <c r="I96" s="225"/>
      <c r="J96" s="225"/>
      <c r="K96" s="240"/>
      <c r="L96" s="240"/>
      <c r="M96" s="241"/>
      <c r="N96" s="242"/>
      <c r="O96" s="211"/>
      <c r="P96" s="212"/>
      <c r="Q96" s="187" t="s">
        <v>484</v>
      </c>
      <c r="R96" s="208" t="str">
        <f>IF(Tabla2[[#This Row],[IMPORTE TOTAL (CON IVA)]]=Tabla2[[#This Row],[IMPORTE TOTAL (SIN IVA)]],"",((Tabla2[[#This Row],[IMPORTE TOTAL (CON IVA)]]-Tabla2[[#This Row],[IMPORTE TOTAL (SIN IVA)]])*Tabla2[[#This Row],[% IMPUTACIÓN]]))</f>
        <v/>
      </c>
      <c r="S96" s="209" t="str">
        <f t="shared" si="4"/>
        <v/>
      </c>
      <c r="T96" s="209" t="b">
        <f t="shared" si="5"/>
        <v>1</v>
      </c>
      <c r="U96" s="210"/>
      <c r="V96" s="209" t="str">
        <f>IF(Tabla2[[#This Row],[IMPORTE TOTAL (SIN IVA)]]="","",ROUND(Tabla2[[#This Row],[IMPORTE TOTAL (SIN IVA)]],2))</f>
        <v/>
      </c>
      <c r="W96" s="209" t="b">
        <f>EXACT(V96,Tabla2[[#This Row],[IMPORTE TOTAL (SIN IVA)]])</f>
        <v>1</v>
      </c>
      <c r="X96" s="210"/>
      <c r="Y96" s="209" t="str">
        <f>IF(Tabla2[[#This Row],[IMPORTE IMPUTADO SUBVENCIONABLE (SIN IVA)]]="","",ROUND(Tabla2[[#This Row],[IMPORTE IMPUTADO SUBVENCIONABLE (SIN IVA)]],2))</f>
        <v/>
      </c>
      <c r="Z96" s="209" t="b">
        <f>EXACT(Y96,Tabla2[[#This Row],[IMPORTE IMPUTADO SUBVENCIONABLE (SIN IVA)]])</f>
        <v>1</v>
      </c>
      <c r="AA96" s="210"/>
      <c r="AB96" s="209" t="str">
        <f>IF(Tabla2[[#This Row],[IMPORTE TOTAL (CON IVA)]]="","",ROUND(Tabla2[[#This Row],[IMPORTE TOTAL (CON IVA)]],2))</f>
        <v/>
      </c>
      <c r="AC96" s="209" t="b">
        <f>EXACT(AB96,Tabla2[[#This Row],[IMPORTE TOTAL (CON IVA)]])</f>
        <v>1</v>
      </c>
    </row>
    <row r="97" spans="1:29" ht="39.950000000000003" customHeight="1" x14ac:dyDescent="0.25">
      <c r="A97" s="227"/>
      <c r="B97" s="225"/>
      <c r="C97" s="225"/>
      <c r="D97" s="226"/>
      <c r="E97" s="148">
        <f t="shared" si="3"/>
        <v>0</v>
      </c>
      <c r="F97" s="237"/>
      <c r="G97" s="238"/>
      <c r="H97" s="239"/>
      <c r="I97" s="225"/>
      <c r="J97" s="225"/>
      <c r="K97" s="240"/>
      <c r="L97" s="240"/>
      <c r="M97" s="241"/>
      <c r="N97" s="242"/>
      <c r="O97" s="211"/>
      <c r="P97" s="212"/>
      <c r="Q97" s="187" t="s">
        <v>484</v>
      </c>
      <c r="R97" s="208" t="str">
        <f>IF(Tabla2[[#This Row],[IMPORTE TOTAL (CON IVA)]]=Tabla2[[#This Row],[IMPORTE TOTAL (SIN IVA)]],"",((Tabla2[[#This Row],[IMPORTE TOTAL (CON IVA)]]-Tabla2[[#This Row],[IMPORTE TOTAL (SIN IVA)]])*Tabla2[[#This Row],[% IMPUTACIÓN]]))</f>
        <v/>
      </c>
      <c r="S97" s="209" t="str">
        <f t="shared" si="4"/>
        <v/>
      </c>
      <c r="T97" s="209" t="b">
        <f t="shared" si="5"/>
        <v>1</v>
      </c>
      <c r="U97" s="210"/>
      <c r="V97" s="209" t="str">
        <f>IF(Tabla2[[#This Row],[IMPORTE TOTAL (SIN IVA)]]="","",ROUND(Tabla2[[#This Row],[IMPORTE TOTAL (SIN IVA)]],2))</f>
        <v/>
      </c>
      <c r="W97" s="209" t="b">
        <f>EXACT(V97,Tabla2[[#This Row],[IMPORTE TOTAL (SIN IVA)]])</f>
        <v>1</v>
      </c>
      <c r="X97" s="210"/>
      <c r="Y97" s="209" t="str">
        <f>IF(Tabla2[[#This Row],[IMPORTE IMPUTADO SUBVENCIONABLE (SIN IVA)]]="","",ROUND(Tabla2[[#This Row],[IMPORTE IMPUTADO SUBVENCIONABLE (SIN IVA)]],2))</f>
        <v/>
      </c>
      <c r="Z97" s="209" t="b">
        <f>EXACT(Y97,Tabla2[[#This Row],[IMPORTE IMPUTADO SUBVENCIONABLE (SIN IVA)]])</f>
        <v>1</v>
      </c>
      <c r="AA97" s="210"/>
      <c r="AB97" s="209" t="str">
        <f>IF(Tabla2[[#This Row],[IMPORTE TOTAL (CON IVA)]]="","",ROUND(Tabla2[[#This Row],[IMPORTE TOTAL (CON IVA)]],2))</f>
        <v/>
      </c>
      <c r="AC97" s="209" t="b">
        <f>EXACT(AB97,Tabla2[[#This Row],[IMPORTE TOTAL (CON IVA)]])</f>
        <v>1</v>
      </c>
    </row>
    <row r="98" spans="1:29" ht="39.950000000000003" customHeight="1" x14ac:dyDescent="0.25">
      <c r="A98" s="227"/>
      <c r="B98" s="225"/>
      <c r="C98" s="225"/>
      <c r="D98" s="226"/>
      <c r="E98" s="148">
        <f t="shared" si="3"/>
        <v>0</v>
      </c>
      <c r="F98" s="237"/>
      <c r="G98" s="238"/>
      <c r="H98" s="239"/>
      <c r="I98" s="225"/>
      <c r="J98" s="225"/>
      <c r="K98" s="240"/>
      <c r="L98" s="240"/>
      <c r="M98" s="241"/>
      <c r="N98" s="242"/>
      <c r="O98" s="211"/>
      <c r="P98" s="212"/>
      <c r="Q98" s="187" t="s">
        <v>484</v>
      </c>
      <c r="R98" s="208" t="str">
        <f>IF(Tabla2[[#This Row],[IMPORTE TOTAL (CON IVA)]]=Tabla2[[#This Row],[IMPORTE TOTAL (SIN IVA)]],"",((Tabla2[[#This Row],[IMPORTE TOTAL (CON IVA)]]-Tabla2[[#This Row],[IMPORTE TOTAL (SIN IVA)]])*Tabla2[[#This Row],[% IMPUTACIÓN]]))</f>
        <v/>
      </c>
      <c r="S98" s="209" t="str">
        <f t="shared" si="4"/>
        <v/>
      </c>
      <c r="T98" s="209" t="b">
        <f t="shared" si="5"/>
        <v>1</v>
      </c>
      <c r="U98" s="210"/>
      <c r="V98" s="209" t="str">
        <f>IF(Tabla2[[#This Row],[IMPORTE TOTAL (SIN IVA)]]="","",ROUND(Tabla2[[#This Row],[IMPORTE TOTAL (SIN IVA)]],2))</f>
        <v/>
      </c>
      <c r="W98" s="209" t="b">
        <f>EXACT(V98,Tabla2[[#This Row],[IMPORTE TOTAL (SIN IVA)]])</f>
        <v>1</v>
      </c>
      <c r="X98" s="210"/>
      <c r="Y98" s="209" t="str">
        <f>IF(Tabla2[[#This Row],[IMPORTE IMPUTADO SUBVENCIONABLE (SIN IVA)]]="","",ROUND(Tabla2[[#This Row],[IMPORTE IMPUTADO SUBVENCIONABLE (SIN IVA)]],2))</f>
        <v/>
      </c>
      <c r="Z98" s="209" t="b">
        <f>EXACT(Y98,Tabla2[[#This Row],[IMPORTE IMPUTADO SUBVENCIONABLE (SIN IVA)]])</f>
        <v>1</v>
      </c>
      <c r="AA98" s="210"/>
      <c r="AB98" s="209" t="str">
        <f>IF(Tabla2[[#This Row],[IMPORTE TOTAL (CON IVA)]]="","",ROUND(Tabla2[[#This Row],[IMPORTE TOTAL (CON IVA)]],2))</f>
        <v/>
      </c>
      <c r="AC98" s="209" t="b">
        <f>EXACT(AB98,Tabla2[[#This Row],[IMPORTE TOTAL (CON IVA)]])</f>
        <v>1</v>
      </c>
    </row>
    <row r="99" spans="1:29" ht="39.950000000000003" customHeight="1" x14ac:dyDescent="0.25">
      <c r="A99" s="227"/>
      <c r="B99" s="225"/>
      <c r="C99" s="225"/>
      <c r="D99" s="226"/>
      <c r="E99" s="148">
        <f t="shared" si="3"/>
        <v>0</v>
      </c>
      <c r="F99" s="237"/>
      <c r="G99" s="238"/>
      <c r="H99" s="239"/>
      <c r="I99" s="225"/>
      <c r="J99" s="225"/>
      <c r="K99" s="240"/>
      <c r="L99" s="240"/>
      <c r="M99" s="241"/>
      <c r="N99" s="242"/>
      <c r="O99" s="211"/>
      <c r="P99" s="212"/>
      <c r="Q99" s="187" t="s">
        <v>484</v>
      </c>
      <c r="R99" s="208" t="str">
        <f>IF(Tabla2[[#This Row],[IMPORTE TOTAL (CON IVA)]]=Tabla2[[#This Row],[IMPORTE TOTAL (SIN IVA)]],"",((Tabla2[[#This Row],[IMPORTE TOTAL (CON IVA)]]-Tabla2[[#This Row],[IMPORTE TOTAL (SIN IVA)]])*Tabla2[[#This Row],[% IMPUTACIÓN]]))</f>
        <v/>
      </c>
      <c r="S99" s="209" t="str">
        <f t="shared" si="4"/>
        <v/>
      </c>
      <c r="T99" s="209" t="b">
        <f t="shared" si="5"/>
        <v>1</v>
      </c>
      <c r="U99" s="210"/>
      <c r="V99" s="209" t="str">
        <f>IF(Tabla2[[#This Row],[IMPORTE TOTAL (SIN IVA)]]="","",ROUND(Tabla2[[#This Row],[IMPORTE TOTAL (SIN IVA)]],2))</f>
        <v/>
      </c>
      <c r="W99" s="209" t="b">
        <f>EXACT(V99,Tabla2[[#This Row],[IMPORTE TOTAL (SIN IVA)]])</f>
        <v>1</v>
      </c>
      <c r="X99" s="210"/>
      <c r="Y99" s="209" t="str">
        <f>IF(Tabla2[[#This Row],[IMPORTE IMPUTADO SUBVENCIONABLE (SIN IVA)]]="","",ROUND(Tabla2[[#This Row],[IMPORTE IMPUTADO SUBVENCIONABLE (SIN IVA)]],2))</f>
        <v/>
      </c>
      <c r="Z99" s="209" t="b">
        <f>EXACT(Y99,Tabla2[[#This Row],[IMPORTE IMPUTADO SUBVENCIONABLE (SIN IVA)]])</f>
        <v>1</v>
      </c>
      <c r="AA99" s="210"/>
      <c r="AB99" s="209" t="str">
        <f>IF(Tabla2[[#This Row],[IMPORTE TOTAL (CON IVA)]]="","",ROUND(Tabla2[[#This Row],[IMPORTE TOTAL (CON IVA)]],2))</f>
        <v/>
      </c>
      <c r="AC99" s="209" t="b">
        <f>EXACT(AB99,Tabla2[[#This Row],[IMPORTE TOTAL (CON IVA)]])</f>
        <v>1</v>
      </c>
    </row>
    <row r="100" spans="1:29" ht="39.950000000000003" customHeight="1" x14ac:dyDescent="0.25">
      <c r="A100" s="227"/>
      <c r="B100" s="225"/>
      <c r="C100" s="225"/>
      <c r="D100" s="226"/>
      <c r="E100" s="148">
        <f t="shared" si="3"/>
        <v>0</v>
      </c>
      <c r="F100" s="237"/>
      <c r="G100" s="238"/>
      <c r="H100" s="239"/>
      <c r="I100" s="225"/>
      <c r="J100" s="225"/>
      <c r="K100" s="240"/>
      <c r="L100" s="240"/>
      <c r="M100" s="241"/>
      <c r="N100" s="242"/>
      <c r="O100" s="211"/>
      <c r="P100" s="212"/>
      <c r="Q100" s="187" t="s">
        <v>484</v>
      </c>
      <c r="R100" s="208" t="str">
        <f>IF(Tabla2[[#This Row],[IMPORTE TOTAL (CON IVA)]]=Tabla2[[#This Row],[IMPORTE TOTAL (SIN IVA)]],"",((Tabla2[[#This Row],[IMPORTE TOTAL (CON IVA)]]-Tabla2[[#This Row],[IMPORTE TOTAL (SIN IVA)]])*Tabla2[[#This Row],[% IMPUTACIÓN]]))</f>
        <v/>
      </c>
      <c r="S100" s="209" t="str">
        <f t="shared" si="4"/>
        <v/>
      </c>
      <c r="T100" s="209" t="b">
        <f t="shared" si="5"/>
        <v>1</v>
      </c>
      <c r="U100" s="210"/>
      <c r="V100" s="209" t="str">
        <f>IF(Tabla2[[#This Row],[IMPORTE TOTAL (SIN IVA)]]="","",ROUND(Tabla2[[#This Row],[IMPORTE TOTAL (SIN IVA)]],2))</f>
        <v/>
      </c>
      <c r="W100" s="209" t="b">
        <f>EXACT(V100,Tabla2[[#This Row],[IMPORTE TOTAL (SIN IVA)]])</f>
        <v>1</v>
      </c>
      <c r="X100" s="210"/>
      <c r="Y100" s="209" t="str">
        <f>IF(Tabla2[[#This Row],[IMPORTE IMPUTADO SUBVENCIONABLE (SIN IVA)]]="","",ROUND(Tabla2[[#This Row],[IMPORTE IMPUTADO SUBVENCIONABLE (SIN IVA)]],2))</f>
        <v/>
      </c>
      <c r="Z100" s="209" t="b">
        <f>EXACT(Y100,Tabla2[[#This Row],[IMPORTE IMPUTADO SUBVENCIONABLE (SIN IVA)]])</f>
        <v>1</v>
      </c>
      <c r="AA100" s="210"/>
      <c r="AB100" s="209" t="str">
        <f>IF(Tabla2[[#This Row],[IMPORTE TOTAL (CON IVA)]]="","",ROUND(Tabla2[[#This Row],[IMPORTE TOTAL (CON IVA)]],2))</f>
        <v/>
      </c>
      <c r="AC100" s="209" t="b">
        <f>EXACT(AB100,Tabla2[[#This Row],[IMPORTE TOTAL (CON IVA)]])</f>
        <v>1</v>
      </c>
    </row>
    <row r="101" spans="1:29" ht="39.950000000000003" customHeight="1" x14ac:dyDescent="0.25">
      <c r="A101" s="227"/>
      <c r="B101" s="225"/>
      <c r="C101" s="225"/>
      <c r="D101" s="226"/>
      <c r="E101" s="148">
        <f t="shared" si="3"/>
        <v>0</v>
      </c>
      <c r="F101" s="237"/>
      <c r="G101" s="238"/>
      <c r="H101" s="239"/>
      <c r="I101" s="225"/>
      <c r="J101" s="225"/>
      <c r="K101" s="240"/>
      <c r="L101" s="240"/>
      <c r="M101" s="241"/>
      <c r="N101" s="242"/>
      <c r="O101" s="211"/>
      <c r="P101" s="212"/>
      <c r="Q101" s="187" t="s">
        <v>484</v>
      </c>
      <c r="R101" s="208" t="str">
        <f>IF(Tabla2[[#This Row],[IMPORTE TOTAL (CON IVA)]]=Tabla2[[#This Row],[IMPORTE TOTAL (SIN IVA)]],"",((Tabla2[[#This Row],[IMPORTE TOTAL (CON IVA)]]-Tabla2[[#This Row],[IMPORTE TOTAL (SIN IVA)]])*Tabla2[[#This Row],[% IMPUTACIÓN]]))</f>
        <v/>
      </c>
      <c r="S101" s="209" t="str">
        <f t="shared" si="4"/>
        <v/>
      </c>
      <c r="T101" s="209" t="b">
        <f t="shared" si="5"/>
        <v>1</v>
      </c>
      <c r="U101" s="210"/>
      <c r="V101" s="209" t="str">
        <f>IF(Tabla2[[#This Row],[IMPORTE TOTAL (SIN IVA)]]="","",ROUND(Tabla2[[#This Row],[IMPORTE TOTAL (SIN IVA)]],2))</f>
        <v/>
      </c>
      <c r="W101" s="209" t="b">
        <f>EXACT(V101,Tabla2[[#This Row],[IMPORTE TOTAL (SIN IVA)]])</f>
        <v>1</v>
      </c>
      <c r="X101" s="210"/>
      <c r="Y101" s="209" t="str">
        <f>IF(Tabla2[[#This Row],[IMPORTE IMPUTADO SUBVENCIONABLE (SIN IVA)]]="","",ROUND(Tabla2[[#This Row],[IMPORTE IMPUTADO SUBVENCIONABLE (SIN IVA)]],2))</f>
        <v/>
      </c>
      <c r="Z101" s="209" t="b">
        <f>EXACT(Y101,Tabla2[[#This Row],[IMPORTE IMPUTADO SUBVENCIONABLE (SIN IVA)]])</f>
        <v>1</v>
      </c>
      <c r="AA101" s="210"/>
      <c r="AB101" s="209" t="str">
        <f>IF(Tabla2[[#This Row],[IMPORTE TOTAL (CON IVA)]]="","",ROUND(Tabla2[[#This Row],[IMPORTE TOTAL (CON IVA)]],2))</f>
        <v/>
      </c>
      <c r="AC101" s="209" t="b">
        <f>EXACT(AB101,Tabla2[[#This Row],[IMPORTE TOTAL (CON IVA)]])</f>
        <v>1</v>
      </c>
    </row>
    <row r="102" spans="1:29" ht="39.950000000000003" customHeight="1" x14ac:dyDescent="0.25">
      <c r="A102" s="227"/>
      <c r="B102" s="225"/>
      <c r="C102" s="225"/>
      <c r="D102" s="226"/>
      <c r="E102" s="148">
        <f t="shared" si="3"/>
        <v>0</v>
      </c>
      <c r="F102" s="237"/>
      <c r="G102" s="238"/>
      <c r="H102" s="239"/>
      <c r="I102" s="225"/>
      <c r="J102" s="225"/>
      <c r="K102" s="240"/>
      <c r="L102" s="240"/>
      <c r="M102" s="241"/>
      <c r="N102" s="242"/>
      <c r="O102" s="211"/>
      <c r="P102" s="212"/>
      <c r="Q102" s="187" t="s">
        <v>484</v>
      </c>
      <c r="R102" s="208" t="str">
        <f>IF(Tabla2[[#This Row],[IMPORTE TOTAL (CON IVA)]]=Tabla2[[#This Row],[IMPORTE TOTAL (SIN IVA)]],"",((Tabla2[[#This Row],[IMPORTE TOTAL (CON IVA)]]-Tabla2[[#This Row],[IMPORTE TOTAL (SIN IVA)]])*Tabla2[[#This Row],[% IMPUTACIÓN]]))</f>
        <v/>
      </c>
      <c r="S102" s="209" t="str">
        <f t="shared" si="4"/>
        <v/>
      </c>
      <c r="T102" s="209" t="b">
        <f t="shared" si="5"/>
        <v>1</v>
      </c>
      <c r="U102" s="210"/>
      <c r="V102" s="209" t="str">
        <f>IF(Tabla2[[#This Row],[IMPORTE TOTAL (SIN IVA)]]="","",ROUND(Tabla2[[#This Row],[IMPORTE TOTAL (SIN IVA)]],2))</f>
        <v/>
      </c>
      <c r="W102" s="209" t="b">
        <f>EXACT(V102,Tabla2[[#This Row],[IMPORTE TOTAL (SIN IVA)]])</f>
        <v>1</v>
      </c>
      <c r="X102" s="210"/>
      <c r="Y102" s="209" t="str">
        <f>IF(Tabla2[[#This Row],[IMPORTE IMPUTADO SUBVENCIONABLE (SIN IVA)]]="","",ROUND(Tabla2[[#This Row],[IMPORTE IMPUTADO SUBVENCIONABLE (SIN IVA)]],2))</f>
        <v/>
      </c>
      <c r="Z102" s="209" t="b">
        <f>EXACT(Y102,Tabla2[[#This Row],[IMPORTE IMPUTADO SUBVENCIONABLE (SIN IVA)]])</f>
        <v>1</v>
      </c>
      <c r="AA102" s="210"/>
      <c r="AB102" s="209" t="str">
        <f>IF(Tabla2[[#This Row],[IMPORTE TOTAL (CON IVA)]]="","",ROUND(Tabla2[[#This Row],[IMPORTE TOTAL (CON IVA)]],2))</f>
        <v/>
      </c>
      <c r="AC102" s="209" t="b">
        <f>EXACT(AB102,Tabla2[[#This Row],[IMPORTE TOTAL (CON IVA)]])</f>
        <v>1</v>
      </c>
    </row>
    <row r="103" spans="1:29" ht="39.950000000000003" customHeight="1" x14ac:dyDescent="0.25">
      <c r="A103" s="227"/>
      <c r="B103" s="225"/>
      <c r="C103" s="225"/>
      <c r="D103" s="226"/>
      <c r="E103" s="148">
        <f t="shared" si="3"/>
        <v>0</v>
      </c>
      <c r="F103" s="237"/>
      <c r="G103" s="238"/>
      <c r="H103" s="239"/>
      <c r="I103" s="225"/>
      <c r="J103" s="225"/>
      <c r="K103" s="240"/>
      <c r="L103" s="240"/>
      <c r="M103" s="241"/>
      <c r="N103" s="242"/>
      <c r="O103" s="211"/>
      <c r="P103" s="212"/>
      <c r="Q103" s="187" t="s">
        <v>484</v>
      </c>
      <c r="R103" s="208" t="str">
        <f>IF(Tabla2[[#This Row],[IMPORTE TOTAL (CON IVA)]]=Tabla2[[#This Row],[IMPORTE TOTAL (SIN IVA)]],"",((Tabla2[[#This Row],[IMPORTE TOTAL (CON IVA)]]-Tabla2[[#This Row],[IMPORTE TOTAL (SIN IVA)]])*Tabla2[[#This Row],[% IMPUTACIÓN]]))</f>
        <v/>
      </c>
      <c r="S103" s="209" t="str">
        <f t="shared" si="4"/>
        <v/>
      </c>
      <c r="T103" s="209" t="b">
        <f t="shared" si="5"/>
        <v>1</v>
      </c>
      <c r="U103" s="210"/>
      <c r="V103" s="209" t="str">
        <f>IF(Tabla2[[#This Row],[IMPORTE TOTAL (SIN IVA)]]="","",ROUND(Tabla2[[#This Row],[IMPORTE TOTAL (SIN IVA)]],2))</f>
        <v/>
      </c>
      <c r="W103" s="209" t="b">
        <f>EXACT(V103,Tabla2[[#This Row],[IMPORTE TOTAL (SIN IVA)]])</f>
        <v>1</v>
      </c>
      <c r="X103" s="210"/>
      <c r="Y103" s="209" t="str">
        <f>IF(Tabla2[[#This Row],[IMPORTE IMPUTADO SUBVENCIONABLE (SIN IVA)]]="","",ROUND(Tabla2[[#This Row],[IMPORTE IMPUTADO SUBVENCIONABLE (SIN IVA)]],2))</f>
        <v/>
      </c>
      <c r="Z103" s="209" t="b">
        <f>EXACT(Y103,Tabla2[[#This Row],[IMPORTE IMPUTADO SUBVENCIONABLE (SIN IVA)]])</f>
        <v>1</v>
      </c>
      <c r="AA103" s="210"/>
      <c r="AB103" s="209" t="str">
        <f>IF(Tabla2[[#This Row],[IMPORTE TOTAL (CON IVA)]]="","",ROUND(Tabla2[[#This Row],[IMPORTE TOTAL (CON IVA)]],2))</f>
        <v/>
      </c>
      <c r="AC103" s="209" t="b">
        <f>EXACT(AB103,Tabla2[[#This Row],[IMPORTE TOTAL (CON IVA)]])</f>
        <v>1</v>
      </c>
    </row>
    <row r="104" spans="1:29" ht="39.950000000000003" customHeight="1" x14ac:dyDescent="0.25">
      <c r="A104" s="227"/>
      <c r="B104" s="225"/>
      <c r="C104" s="225"/>
      <c r="D104" s="226"/>
      <c r="E104" s="148">
        <f t="shared" si="3"/>
        <v>0</v>
      </c>
      <c r="F104" s="237"/>
      <c r="G104" s="238"/>
      <c r="H104" s="239"/>
      <c r="I104" s="225"/>
      <c r="J104" s="225"/>
      <c r="K104" s="240"/>
      <c r="L104" s="240"/>
      <c r="M104" s="241"/>
      <c r="N104" s="242"/>
      <c r="O104" s="211"/>
      <c r="P104" s="212"/>
      <c r="Q104" s="187" t="s">
        <v>484</v>
      </c>
      <c r="R104" s="208" t="str">
        <f>IF(Tabla2[[#This Row],[IMPORTE TOTAL (CON IVA)]]=Tabla2[[#This Row],[IMPORTE TOTAL (SIN IVA)]],"",((Tabla2[[#This Row],[IMPORTE TOTAL (CON IVA)]]-Tabla2[[#This Row],[IMPORTE TOTAL (SIN IVA)]])*Tabla2[[#This Row],[% IMPUTACIÓN]]))</f>
        <v/>
      </c>
      <c r="S104" s="209" t="str">
        <f t="shared" si="4"/>
        <v/>
      </c>
      <c r="T104" s="209" t="b">
        <f t="shared" si="5"/>
        <v>1</v>
      </c>
      <c r="U104" s="210"/>
      <c r="V104" s="209" t="str">
        <f>IF(Tabla2[[#This Row],[IMPORTE TOTAL (SIN IVA)]]="","",ROUND(Tabla2[[#This Row],[IMPORTE TOTAL (SIN IVA)]],2))</f>
        <v/>
      </c>
      <c r="W104" s="209" t="b">
        <f>EXACT(V104,Tabla2[[#This Row],[IMPORTE TOTAL (SIN IVA)]])</f>
        <v>1</v>
      </c>
      <c r="X104" s="210"/>
      <c r="Y104" s="209" t="str">
        <f>IF(Tabla2[[#This Row],[IMPORTE IMPUTADO SUBVENCIONABLE (SIN IVA)]]="","",ROUND(Tabla2[[#This Row],[IMPORTE IMPUTADO SUBVENCIONABLE (SIN IVA)]],2))</f>
        <v/>
      </c>
      <c r="Z104" s="209" t="b">
        <f>EXACT(Y104,Tabla2[[#This Row],[IMPORTE IMPUTADO SUBVENCIONABLE (SIN IVA)]])</f>
        <v>1</v>
      </c>
      <c r="AA104" s="210"/>
      <c r="AB104" s="209" t="str">
        <f>IF(Tabla2[[#This Row],[IMPORTE TOTAL (CON IVA)]]="","",ROUND(Tabla2[[#This Row],[IMPORTE TOTAL (CON IVA)]],2))</f>
        <v/>
      </c>
      <c r="AC104" s="209" t="b">
        <f>EXACT(AB104,Tabla2[[#This Row],[IMPORTE TOTAL (CON IVA)]])</f>
        <v>1</v>
      </c>
    </row>
    <row r="105" spans="1:29" ht="39.950000000000003" customHeight="1" x14ac:dyDescent="0.25">
      <c r="A105" s="227"/>
      <c r="B105" s="225"/>
      <c r="C105" s="225"/>
      <c r="D105" s="226"/>
      <c r="E105" s="148">
        <f t="shared" si="3"/>
        <v>0</v>
      </c>
      <c r="F105" s="237"/>
      <c r="G105" s="238"/>
      <c r="H105" s="239"/>
      <c r="I105" s="225"/>
      <c r="J105" s="225"/>
      <c r="K105" s="240"/>
      <c r="L105" s="240"/>
      <c r="M105" s="241"/>
      <c r="N105" s="242"/>
      <c r="O105" s="211"/>
      <c r="P105" s="212"/>
      <c r="Q105" s="187" t="s">
        <v>484</v>
      </c>
      <c r="R105" s="208" t="str">
        <f>IF(Tabla2[[#This Row],[IMPORTE TOTAL (CON IVA)]]=Tabla2[[#This Row],[IMPORTE TOTAL (SIN IVA)]],"",((Tabla2[[#This Row],[IMPORTE TOTAL (CON IVA)]]-Tabla2[[#This Row],[IMPORTE TOTAL (SIN IVA)]])*Tabla2[[#This Row],[% IMPUTACIÓN]]))</f>
        <v/>
      </c>
      <c r="S105" s="209" t="str">
        <f t="shared" si="4"/>
        <v/>
      </c>
      <c r="T105" s="209" t="b">
        <f t="shared" si="5"/>
        <v>1</v>
      </c>
      <c r="U105" s="210"/>
      <c r="V105" s="209" t="str">
        <f>IF(Tabla2[[#This Row],[IMPORTE TOTAL (SIN IVA)]]="","",ROUND(Tabla2[[#This Row],[IMPORTE TOTAL (SIN IVA)]],2))</f>
        <v/>
      </c>
      <c r="W105" s="209" t="b">
        <f>EXACT(V105,Tabla2[[#This Row],[IMPORTE TOTAL (SIN IVA)]])</f>
        <v>1</v>
      </c>
      <c r="X105" s="210"/>
      <c r="Y105" s="209" t="str">
        <f>IF(Tabla2[[#This Row],[IMPORTE IMPUTADO SUBVENCIONABLE (SIN IVA)]]="","",ROUND(Tabla2[[#This Row],[IMPORTE IMPUTADO SUBVENCIONABLE (SIN IVA)]],2))</f>
        <v/>
      </c>
      <c r="Z105" s="209" t="b">
        <f>EXACT(Y105,Tabla2[[#This Row],[IMPORTE IMPUTADO SUBVENCIONABLE (SIN IVA)]])</f>
        <v>1</v>
      </c>
      <c r="AA105" s="210"/>
      <c r="AB105" s="209" t="str">
        <f>IF(Tabla2[[#This Row],[IMPORTE TOTAL (CON IVA)]]="","",ROUND(Tabla2[[#This Row],[IMPORTE TOTAL (CON IVA)]],2))</f>
        <v/>
      </c>
      <c r="AC105" s="209" t="b">
        <f>EXACT(AB105,Tabla2[[#This Row],[IMPORTE TOTAL (CON IVA)]])</f>
        <v>1</v>
      </c>
    </row>
    <row r="106" spans="1:29" ht="39.950000000000003" customHeight="1" x14ac:dyDescent="0.25">
      <c r="A106" s="227"/>
      <c r="B106" s="225"/>
      <c r="C106" s="225"/>
      <c r="D106" s="226"/>
      <c r="E106" s="148">
        <f t="shared" si="3"/>
        <v>0</v>
      </c>
      <c r="F106" s="237"/>
      <c r="G106" s="238"/>
      <c r="H106" s="239"/>
      <c r="I106" s="225"/>
      <c r="J106" s="225"/>
      <c r="K106" s="240"/>
      <c r="L106" s="240"/>
      <c r="M106" s="241"/>
      <c r="N106" s="242"/>
      <c r="O106" s="211"/>
      <c r="P106" s="212"/>
      <c r="Q106" s="187" t="s">
        <v>484</v>
      </c>
      <c r="R106" s="208" t="str">
        <f>IF(Tabla2[[#This Row],[IMPORTE TOTAL (CON IVA)]]=Tabla2[[#This Row],[IMPORTE TOTAL (SIN IVA)]],"",((Tabla2[[#This Row],[IMPORTE TOTAL (CON IVA)]]-Tabla2[[#This Row],[IMPORTE TOTAL (SIN IVA)]])*Tabla2[[#This Row],[% IMPUTACIÓN]]))</f>
        <v/>
      </c>
      <c r="S106" s="209" t="str">
        <f t="shared" si="4"/>
        <v/>
      </c>
      <c r="T106" s="209" t="b">
        <f t="shared" si="5"/>
        <v>1</v>
      </c>
      <c r="U106" s="210"/>
      <c r="V106" s="209" t="str">
        <f>IF(Tabla2[[#This Row],[IMPORTE TOTAL (SIN IVA)]]="","",ROUND(Tabla2[[#This Row],[IMPORTE TOTAL (SIN IVA)]],2))</f>
        <v/>
      </c>
      <c r="W106" s="209" t="b">
        <f>EXACT(V106,Tabla2[[#This Row],[IMPORTE TOTAL (SIN IVA)]])</f>
        <v>1</v>
      </c>
      <c r="X106" s="210"/>
      <c r="Y106" s="209" t="str">
        <f>IF(Tabla2[[#This Row],[IMPORTE IMPUTADO SUBVENCIONABLE (SIN IVA)]]="","",ROUND(Tabla2[[#This Row],[IMPORTE IMPUTADO SUBVENCIONABLE (SIN IVA)]],2))</f>
        <v/>
      </c>
      <c r="Z106" s="209" t="b">
        <f>EXACT(Y106,Tabla2[[#This Row],[IMPORTE IMPUTADO SUBVENCIONABLE (SIN IVA)]])</f>
        <v>1</v>
      </c>
      <c r="AA106" s="210"/>
      <c r="AB106" s="209" t="str">
        <f>IF(Tabla2[[#This Row],[IMPORTE TOTAL (CON IVA)]]="","",ROUND(Tabla2[[#This Row],[IMPORTE TOTAL (CON IVA)]],2))</f>
        <v/>
      </c>
      <c r="AC106" s="209" t="b">
        <f>EXACT(AB106,Tabla2[[#This Row],[IMPORTE TOTAL (CON IVA)]])</f>
        <v>1</v>
      </c>
    </row>
    <row r="107" spans="1:29" ht="39.950000000000003" customHeight="1" x14ac:dyDescent="0.25">
      <c r="A107" s="227"/>
      <c r="B107" s="225"/>
      <c r="C107" s="225"/>
      <c r="D107" s="226"/>
      <c r="E107" s="148">
        <f t="shared" si="3"/>
        <v>0</v>
      </c>
      <c r="F107" s="237"/>
      <c r="G107" s="238"/>
      <c r="H107" s="239"/>
      <c r="I107" s="225"/>
      <c r="J107" s="225"/>
      <c r="K107" s="240"/>
      <c r="L107" s="240"/>
      <c r="M107" s="241"/>
      <c r="N107" s="242"/>
      <c r="O107" s="211"/>
      <c r="P107" s="212"/>
      <c r="Q107" s="187" t="s">
        <v>484</v>
      </c>
      <c r="R107" s="208" t="str">
        <f>IF(Tabla2[[#This Row],[IMPORTE TOTAL (CON IVA)]]=Tabla2[[#This Row],[IMPORTE TOTAL (SIN IVA)]],"",((Tabla2[[#This Row],[IMPORTE TOTAL (CON IVA)]]-Tabla2[[#This Row],[IMPORTE TOTAL (SIN IVA)]])*Tabla2[[#This Row],[% IMPUTACIÓN]]))</f>
        <v/>
      </c>
      <c r="S107" s="209" t="str">
        <f t="shared" si="4"/>
        <v/>
      </c>
      <c r="T107" s="209" t="b">
        <f t="shared" si="5"/>
        <v>1</v>
      </c>
      <c r="U107" s="210"/>
      <c r="V107" s="209" t="str">
        <f>IF(Tabla2[[#This Row],[IMPORTE TOTAL (SIN IVA)]]="","",ROUND(Tabla2[[#This Row],[IMPORTE TOTAL (SIN IVA)]],2))</f>
        <v/>
      </c>
      <c r="W107" s="209" t="b">
        <f>EXACT(V107,Tabla2[[#This Row],[IMPORTE TOTAL (SIN IVA)]])</f>
        <v>1</v>
      </c>
      <c r="X107" s="210"/>
      <c r="Y107" s="209" t="str">
        <f>IF(Tabla2[[#This Row],[IMPORTE IMPUTADO SUBVENCIONABLE (SIN IVA)]]="","",ROUND(Tabla2[[#This Row],[IMPORTE IMPUTADO SUBVENCIONABLE (SIN IVA)]],2))</f>
        <v/>
      </c>
      <c r="Z107" s="209" t="b">
        <f>EXACT(Y107,Tabla2[[#This Row],[IMPORTE IMPUTADO SUBVENCIONABLE (SIN IVA)]])</f>
        <v>1</v>
      </c>
      <c r="AA107" s="210"/>
      <c r="AB107" s="209" t="str">
        <f>IF(Tabla2[[#This Row],[IMPORTE TOTAL (CON IVA)]]="","",ROUND(Tabla2[[#This Row],[IMPORTE TOTAL (CON IVA)]],2))</f>
        <v/>
      </c>
      <c r="AC107" s="209" t="b">
        <f>EXACT(AB107,Tabla2[[#This Row],[IMPORTE TOTAL (CON IVA)]])</f>
        <v>1</v>
      </c>
    </row>
    <row r="108" spans="1:29" ht="39.950000000000003" customHeight="1" x14ac:dyDescent="0.25">
      <c r="A108" s="227"/>
      <c r="B108" s="225"/>
      <c r="C108" s="225"/>
      <c r="D108" s="226"/>
      <c r="E108" s="148">
        <f t="shared" si="3"/>
        <v>0</v>
      </c>
      <c r="F108" s="237"/>
      <c r="G108" s="238"/>
      <c r="H108" s="239"/>
      <c r="I108" s="225"/>
      <c r="J108" s="225"/>
      <c r="K108" s="240"/>
      <c r="L108" s="240"/>
      <c r="M108" s="241"/>
      <c r="N108" s="242"/>
      <c r="O108" s="211"/>
      <c r="P108" s="212"/>
      <c r="Q108" s="187" t="s">
        <v>484</v>
      </c>
      <c r="R108" s="208" t="str">
        <f>IF(Tabla2[[#This Row],[IMPORTE TOTAL (CON IVA)]]=Tabla2[[#This Row],[IMPORTE TOTAL (SIN IVA)]],"",((Tabla2[[#This Row],[IMPORTE TOTAL (CON IVA)]]-Tabla2[[#This Row],[IMPORTE TOTAL (SIN IVA)]])*Tabla2[[#This Row],[% IMPUTACIÓN]]))</f>
        <v/>
      </c>
      <c r="S108" s="209" t="str">
        <f t="shared" si="4"/>
        <v/>
      </c>
      <c r="T108" s="209" t="b">
        <f t="shared" si="5"/>
        <v>1</v>
      </c>
      <c r="U108" s="210"/>
      <c r="V108" s="209" t="str">
        <f>IF(Tabla2[[#This Row],[IMPORTE TOTAL (SIN IVA)]]="","",ROUND(Tabla2[[#This Row],[IMPORTE TOTAL (SIN IVA)]],2))</f>
        <v/>
      </c>
      <c r="W108" s="209" t="b">
        <f>EXACT(V108,Tabla2[[#This Row],[IMPORTE TOTAL (SIN IVA)]])</f>
        <v>1</v>
      </c>
      <c r="X108" s="210"/>
      <c r="Y108" s="209" t="str">
        <f>IF(Tabla2[[#This Row],[IMPORTE IMPUTADO SUBVENCIONABLE (SIN IVA)]]="","",ROUND(Tabla2[[#This Row],[IMPORTE IMPUTADO SUBVENCIONABLE (SIN IVA)]],2))</f>
        <v/>
      </c>
      <c r="Z108" s="209" t="b">
        <f>EXACT(Y108,Tabla2[[#This Row],[IMPORTE IMPUTADO SUBVENCIONABLE (SIN IVA)]])</f>
        <v>1</v>
      </c>
      <c r="AA108" s="210"/>
      <c r="AB108" s="209" t="str">
        <f>IF(Tabla2[[#This Row],[IMPORTE TOTAL (CON IVA)]]="","",ROUND(Tabla2[[#This Row],[IMPORTE TOTAL (CON IVA)]],2))</f>
        <v/>
      </c>
      <c r="AC108" s="209" t="b">
        <f>EXACT(AB108,Tabla2[[#This Row],[IMPORTE TOTAL (CON IVA)]])</f>
        <v>1</v>
      </c>
    </row>
    <row r="109" spans="1:29" ht="39.950000000000003" customHeight="1" x14ac:dyDescent="0.25">
      <c r="A109" s="227"/>
      <c r="B109" s="225"/>
      <c r="C109" s="225"/>
      <c r="D109" s="226"/>
      <c r="E109" s="148">
        <f t="shared" si="3"/>
        <v>0</v>
      </c>
      <c r="F109" s="237"/>
      <c r="G109" s="238"/>
      <c r="H109" s="239"/>
      <c r="I109" s="225"/>
      <c r="J109" s="225"/>
      <c r="K109" s="240"/>
      <c r="L109" s="240"/>
      <c r="M109" s="241"/>
      <c r="N109" s="242"/>
      <c r="O109" s="211"/>
      <c r="P109" s="212"/>
      <c r="Q109" s="187" t="s">
        <v>484</v>
      </c>
      <c r="R109" s="208" t="str">
        <f>IF(Tabla2[[#This Row],[IMPORTE TOTAL (CON IVA)]]=Tabla2[[#This Row],[IMPORTE TOTAL (SIN IVA)]],"",((Tabla2[[#This Row],[IMPORTE TOTAL (CON IVA)]]-Tabla2[[#This Row],[IMPORTE TOTAL (SIN IVA)]])*Tabla2[[#This Row],[% IMPUTACIÓN]]))</f>
        <v/>
      </c>
      <c r="S109" s="209" t="str">
        <f t="shared" si="4"/>
        <v/>
      </c>
      <c r="T109" s="209" t="b">
        <f t="shared" si="5"/>
        <v>1</v>
      </c>
      <c r="U109" s="210"/>
      <c r="V109" s="209" t="str">
        <f>IF(Tabla2[[#This Row],[IMPORTE TOTAL (SIN IVA)]]="","",ROUND(Tabla2[[#This Row],[IMPORTE TOTAL (SIN IVA)]],2))</f>
        <v/>
      </c>
      <c r="W109" s="209" t="b">
        <f>EXACT(V109,Tabla2[[#This Row],[IMPORTE TOTAL (SIN IVA)]])</f>
        <v>1</v>
      </c>
      <c r="X109" s="210"/>
      <c r="Y109" s="209" t="str">
        <f>IF(Tabla2[[#This Row],[IMPORTE IMPUTADO SUBVENCIONABLE (SIN IVA)]]="","",ROUND(Tabla2[[#This Row],[IMPORTE IMPUTADO SUBVENCIONABLE (SIN IVA)]],2))</f>
        <v/>
      </c>
      <c r="Z109" s="209" t="b">
        <f>EXACT(Y109,Tabla2[[#This Row],[IMPORTE IMPUTADO SUBVENCIONABLE (SIN IVA)]])</f>
        <v>1</v>
      </c>
      <c r="AA109" s="210"/>
      <c r="AB109" s="209" t="str">
        <f>IF(Tabla2[[#This Row],[IMPORTE TOTAL (CON IVA)]]="","",ROUND(Tabla2[[#This Row],[IMPORTE TOTAL (CON IVA)]],2))</f>
        <v/>
      </c>
      <c r="AC109" s="209" t="b">
        <f>EXACT(AB109,Tabla2[[#This Row],[IMPORTE TOTAL (CON IVA)]])</f>
        <v>1</v>
      </c>
    </row>
    <row r="110" spans="1:29" ht="39.950000000000003" customHeight="1" x14ac:dyDescent="0.25">
      <c r="A110" s="227"/>
      <c r="B110" s="225"/>
      <c r="C110" s="225"/>
      <c r="D110" s="226"/>
      <c r="E110" s="148">
        <f t="shared" si="3"/>
        <v>0</v>
      </c>
      <c r="F110" s="237"/>
      <c r="G110" s="238"/>
      <c r="H110" s="239"/>
      <c r="I110" s="225"/>
      <c r="J110" s="225"/>
      <c r="K110" s="240"/>
      <c r="L110" s="240"/>
      <c r="M110" s="241"/>
      <c r="N110" s="242"/>
      <c r="O110" s="211"/>
      <c r="P110" s="212"/>
      <c r="Q110" s="187" t="s">
        <v>484</v>
      </c>
      <c r="R110" s="208" t="str">
        <f>IF(Tabla2[[#This Row],[IMPORTE TOTAL (CON IVA)]]=Tabla2[[#This Row],[IMPORTE TOTAL (SIN IVA)]],"",((Tabla2[[#This Row],[IMPORTE TOTAL (CON IVA)]]-Tabla2[[#This Row],[IMPORTE TOTAL (SIN IVA)]])*Tabla2[[#This Row],[% IMPUTACIÓN]]))</f>
        <v/>
      </c>
      <c r="S110" s="209" t="str">
        <f t="shared" si="4"/>
        <v/>
      </c>
      <c r="T110" s="209" t="b">
        <f t="shared" si="5"/>
        <v>1</v>
      </c>
      <c r="U110" s="210"/>
      <c r="V110" s="209" t="str">
        <f>IF(Tabla2[[#This Row],[IMPORTE TOTAL (SIN IVA)]]="","",ROUND(Tabla2[[#This Row],[IMPORTE TOTAL (SIN IVA)]],2))</f>
        <v/>
      </c>
      <c r="W110" s="209" t="b">
        <f>EXACT(V110,Tabla2[[#This Row],[IMPORTE TOTAL (SIN IVA)]])</f>
        <v>1</v>
      </c>
      <c r="X110" s="210"/>
      <c r="Y110" s="209" t="str">
        <f>IF(Tabla2[[#This Row],[IMPORTE IMPUTADO SUBVENCIONABLE (SIN IVA)]]="","",ROUND(Tabla2[[#This Row],[IMPORTE IMPUTADO SUBVENCIONABLE (SIN IVA)]],2))</f>
        <v/>
      </c>
      <c r="Z110" s="209" t="b">
        <f>EXACT(Y110,Tabla2[[#This Row],[IMPORTE IMPUTADO SUBVENCIONABLE (SIN IVA)]])</f>
        <v>1</v>
      </c>
      <c r="AA110" s="210"/>
      <c r="AB110" s="209" t="str">
        <f>IF(Tabla2[[#This Row],[IMPORTE TOTAL (CON IVA)]]="","",ROUND(Tabla2[[#This Row],[IMPORTE TOTAL (CON IVA)]],2))</f>
        <v/>
      </c>
      <c r="AC110" s="209" t="b">
        <f>EXACT(AB110,Tabla2[[#This Row],[IMPORTE TOTAL (CON IVA)]])</f>
        <v>1</v>
      </c>
    </row>
    <row r="111" spans="1:29" ht="39.950000000000003" customHeight="1" x14ac:dyDescent="0.25">
      <c r="A111" s="227"/>
      <c r="B111" s="225"/>
      <c r="C111" s="225"/>
      <c r="D111" s="226"/>
      <c r="E111" s="148">
        <f t="shared" si="3"/>
        <v>0</v>
      </c>
      <c r="F111" s="237"/>
      <c r="G111" s="238"/>
      <c r="H111" s="239"/>
      <c r="I111" s="225"/>
      <c r="J111" s="225"/>
      <c r="K111" s="240"/>
      <c r="L111" s="240"/>
      <c r="M111" s="241"/>
      <c r="N111" s="242"/>
      <c r="O111" s="211"/>
      <c r="P111" s="212"/>
      <c r="Q111" s="187" t="s">
        <v>484</v>
      </c>
      <c r="R111" s="208" t="str">
        <f>IF(Tabla2[[#This Row],[IMPORTE TOTAL (CON IVA)]]=Tabla2[[#This Row],[IMPORTE TOTAL (SIN IVA)]],"",((Tabla2[[#This Row],[IMPORTE TOTAL (CON IVA)]]-Tabla2[[#This Row],[IMPORTE TOTAL (SIN IVA)]])*Tabla2[[#This Row],[% IMPUTACIÓN]]))</f>
        <v/>
      </c>
      <c r="S111" s="209" t="str">
        <f t="shared" si="4"/>
        <v/>
      </c>
      <c r="T111" s="209" t="b">
        <f t="shared" si="5"/>
        <v>1</v>
      </c>
      <c r="U111" s="210"/>
      <c r="V111" s="209" t="str">
        <f>IF(Tabla2[[#This Row],[IMPORTE TOTAL (SIN IVA)]]="","",ROUND(Tabla2[[#This Row],[IMPORTE TOTAL (SIN IVA)]],2))</f>
        <v/>
      </c>
      <c r="W111" s="209" t="b">
        <f>EXACT(V111,Tabla2[[#This Row],[IMPORTE TOTAL (SIN IVA)]])</f>
        <v>1</v>
      </c>
      <c r="X111" s="210"/>
      <c r="Y111" s="209" t="str">
        <f>IF(Tabla2[[#This Row],[IMPORTE IMPUTADO SUBVENCIONABLE (SIN IVA)]]="","",ROUND(Tabla2[[#This Row],[IMPORTE IMPUTADO SUBVENCIONABLE (SIN IVA)]],2))</f>
        <v/>
      </c>
      <c r="Z111" s="209" t="b">
        <f>EXACT(Y111,Tabla2[[#This Row],[IMPORTE IMPUTADO SUBVENCIONABLE (SIN IVA)]])</f>
        <v>1</v>
      </c>
      <c r="AA111" s="210"/>
      <c r="AB111" s="209" t="str">
        <f>IF(Tabla2[[#This Row],[IMPORTE TOTAL (CON IVA)]]="","",ROUND(Tabla2[[#This Row],[IMPORTE TOTAL (CON IVA)]],2))</f>
        <v/>
      </c>
      <c r="AC111" s="209" t="b">
        <f>EXACT(AB111,Tabla2[[#This Row],[IMPORTE TOTAL (CON IVA)]])</f>
        <v>1</v>
      </c>
    </row>
    <row r="112" spans="1:29" ht="39.950000000000003" customHeight="1" x14ac:dyDescent="0.25">
      <c r="A112" s="227"/>
      <c r="B112" s="225"/>
      <c r="C112" s="225"/>
      <c r="D112" s="226"/>
      <c r="E112" s="148">
        <f t="shared" si="3"/>
        <v>0</v>
      </c>
      <c r="F112" s="237"/>
      <c r="G112" s="238"/>
      <c r="H112" s="239"/>
      <c r="I112" s="225"/>
      <c r="J112" s="225"/>
      <c r="K112" s="240"/>
      <c r="L112" s="240"/>
      <c r="M112" s="241"/>
      <c r="N112" s="242"/>
      <c r="O112" s="211"/>
      <c r="P112" s="212"/>
      <c r="Q112" s="187" t="s">
        <v>484</v>
      </c>
      <c r="R112" s="208" t="str">
        <f>IF(Tabla2[[#This Row],[IMPORTE TOTAL (CON IVA)]]=Tabla2[[#This Row],[IMPORTE TOTAL (SIN IVA)]],"",((Tabla2[[#This Row],[IMPORTE TOTAL (CON IVA)]]-Tabla2[[#This Row],[IMPORTE TOTAL (SIN IVA)]])*Tabla2[[#This Row],[% IMPUTACIÓN]]))</f>
        <v/>
      </c>
      <c r="S112" s="209" t="str">
        <f t="shared" si="4"/>
        <v/>
      </c>
      <c r="T112" s="209" t="b">
        <f t="shared" si="5"/>
        <v>1</v>
      </c>
      <c r="U112" s="210"/>
      <c r="V112" s="209" t="str">
        <f>IF(Tabla2[[#This Row],[IMPORTE TOTAL (SIN IVA)]]="","",ROUND(Tabla2[[#This Row],[IMPORTE TOTAL (SIN IVA)]],2))</f>
        <v/>
      </c>
      <c r="W112" s="209" t="b">
        <f>EXACT(V112,Tabla2[[#This Row],[IMPORTE TOTAL (SIN IVA)]])</f>
        <v>1</v>
      </c>
      <c r="X112" s="210"/>
      <c r="Y112" s="209" t="str">
        <f>IF(Tabla2[[#This Row],[IMPORTE IMPUTADO SUBVENCIONABLE (SIN IVA)]]="","",ROUND(Tabla2[[#This Row],[IMPORTE IMPUTADO SUBVENCIONABLE (SIN IVA)]],2))</f>
        <v/>
      </c>
      <c r="Z112" s="209" t="b">
        <f>EXACT(Y112,Tabla2[[#This Row],[IMPORTE IMPUTADO SUBVENCIONABLE (SIN IVA)]])</f>
        <v>1</v>
      </c>
      <c r="AA112" s="210"/>
      <c r="AB112" s="209" t="str">
        <f>IF(Tabla2[[#This Row],[IMPORTE TOTAL (CON IVA)]]="","",ROUND(Tabla2[[#This Row],[IMPORTE TOTAL (CON IVA)]],2))</f>
        <v/>
      </c>
      <c r="AC112" s="209" t="b">
        <f>EXACT(AB112,Tabla2[[#This Row],[IMPORTE TOTAL (CON IVA)]])</f>
        <v>1</v>
      </c>
    </row>
    <row r="113" spans="1:29" ht="39.950000000000003" customHeight="1" x14ac:dyDescent="0.25">
      <c r="A113" s="227"/>
      <c r="B113" s="225"/>
      <c r="C113" s="225"/>
      <c r="D113" s="226"/>
      <c r="E113" s="148">
        <f t="shared" si="3"/>
        <v>0</v>
      </c>
      <c r="F113" s="237"/>
      <c r="G113" s="238"/>
      <c r="H113" s="239"/>
      <c r="I113" s="225"/>
      <c r="J113" s="225"/>
      <c r="K113" s="240"/>
      <c r="L113" s="240"/>
      <c r="M113" s="241"/>
      <c r="N113" s="242"/>
      <c r="O113" s="211"/>
      <c r="P113" s="212"/>
      <c r="Q113" s="187" t="s">
        <v>484</v>
      </c>
      <c r="R113" s="208" t="str">
        <f>IF(Tabla2[[#This Row],[IMPORTE TOTAL (CON IVA)]]=Tabla2[[#This Row],[IMPORTE TOTAL (SIN IVA)]],"",((Tabla2[[#This Row],[IMPORTE TOTAL (CON IVA)]]-Tabla2[[#This Row],[IMPORTE TOTAL (SIN IVA)]])*Tabla2[[#This Row],[% IMPUTACIÓN]]))</f>
        <v/>
      </c>
      <c r="S113" s="209" t="str">
        <f t="shared" si="4"/>
        <v/>
      </c>
      <c r="T113" s="209" t="b">
        <f t="shared" si="5"/>
        <v>1</v>
      </c>
      <c r="U113" s="210"/>
      <c r="V113" s="209" t="str">
        <f>IF(Tabla2[[#This Row],[IMPORTE TOTAL (SIN IVA)]]="","",ROUND(Tabla2[[#This Row],[IMPORTE TOTAL (SIN IVA)]],2))</f>
        <v/>
      </c>
      <c r="W113" s="209" t="b">
        <f>EXACT(V113,Tabla2[[#This Row],[IMPORTE TOTAL (SIN IVA)]])</f>
        <v>1</v>
      </c>
      <c r="X113" s="210"/>
      <c r="Y113" s="209" t="str">
        <f>IF(Tabla2[[#This Row],[IMPORTE IMPUTADO SUBVENCIONABLE (SIN IVA)]]="","",ROUND(Tabla2[[#This Row],[IMPORTE IMPUTADO SUBVENCIONABLE (SIN IVA)]],2))</f>
        <v/>
      </c>
      <c r="Z113" s="209" t="b">
        <f>EXACT(Y113,Tabla2[[#This Row],[IMPORTE IMPUTADO SUBVENCIONABLE (SIN IVA)]])</f>
        <v>1</v>
      </c>
      <c r="AA113" s="210"/>
      <c r="AB113" s="209" t="str">
        <f>IF(Tabla2[[#This Row],[IMPORTE TOTAL (CON IVA)]]="","",ROUND(Tabla2[[#This Row],[IMPORTE TOTAL (CON IVA)]],2))</f>
        <v/>
      </c>
      <c r="AC113" s="209" t="b">
        <f>EXACT(AB113,Tabla2[[#This Row],[IMPORTE TOTAL (CON IVA)]])</f>
        <v>1</v>
      </c>
    </row>
    <row r="114" spans="1:29" ht="39.950000000000003" customHeight="1" x14ac:dyDescent="0.25">
      <c r="A114" s="227"/>
      <c r="B114" s="225"/>
      <c r="C114" s="225"/>
      <c r="D114" s="226"/>
      <c r="E114" s="148">
        <f t="shared" si="3"/>
        <v>0</v>
      </c>
      <c r="F114" s="237"/>
      <c r="G114" s="238"/>
      <c r="H114" s="239"/>
      <c r="I114" s="225"/>
      <c r="J114" s="225"/>
      <c r="K114" s="240"/>
      <c r="L114" s="240"/>
      <c r="M114" s="241"/>
      <c r="N114" s="242"/>
      <c r="O114" s="211"/>
      <c r="P114" s="212"/>
      <c r="Q114" s="187" t="s">
        <v>484</v>
      </c>
      <c r="R114" s="208" t="str">
        <f>IF(Tabla2[[#This Row],[IMPORTE TOTAL (CON IVA)]]=Tabla2[[#This Row],[IMPORTE TOTAL (SIN IVA)]],"",((Tabla2[[#This Row],[IMPORTE TOTAL (CON IVA)]]-Tabla2[[#This Row],[IMPORTE TOTAL (SIN IVA)]])*Tabla2[[#This Row],[% IMPUTACIÓN]]))</f>
        <v/>
      </c>
      <c r="S114" s="209" t="str">
        <f t="shared" si="4"/>
        <v/>
      </c>
      <c r="T114" s="209" t="b">
        <f t="shared" si="5"/>
        <v>1</v>
      </c>
      <c r="U114" s="210"/>
      <c r="V114" s="209" t="str">
        <f>IF(Tabla2[[#This Row],[IMPORTE TOTAL (SIN IVA)]]="","",ROUND(Tabla2[[#This Row],[IMPORTE TOTAL (SIN IVA)]],2))</f>
        <v/>
      </c>
      <c r="W114" s="209" t="b">
        <f>EXACT(V114,Tabla2[[#This Row],[IMPORTE TOTAL (SIN IVA)]])</f>
        <v>1</v>
      </c>
      <c r="X114" s="210"/>
      <c r="Y114" s="209" t="str">
        <f>IF(Tabla2[[#This Row],[IMPORTE IMPUTADO SUBVENCIONABLE (SIN IVA)]]="","",ROUND(Tabla2[[#This Row],[IMPORTE IMPUTADO SUBVENCIONABLE (SIN IVA)]],2))</f>
        <v/>
      </c>
      <c r="Z114" s="209" t="b">
        <f>EXACT(Y114,Tabla2[[#This Row],[IMPORTE IMPUTADO SUBVENCIONABLE (SIN IVA)]])</f>
        <v>1</v>
      </c>
      <c r="AA114" s="210"/>
      <c r="AB114" s="209" t="str">
        <f>IF(Tabla2[[#This Row],[IMPORTE TOTAL (CON IVA)]]="","",ROUND(Tabla2[[#This Row],[IMPORTE TOTAL (CON IVA)]],2))</f>
        <v/>
      </c>
      <c r="AC114" s="209" t="b">
        <f>EXACT(AB114,Tabla2[[#This Row],[IMPORTE TOTAL (CON IVA)]])</f>
        <v>1</v>
      </c>
    </row>
    <row r="115" spans="1:29" ht="39.950000000000003" customHeight="1" x14ac:dyDescent="0.25">
      <c r="A115" s="227"/>
      <c r="B115" s="225"/>
      <c r="C115" s="225"/>
      <c r="D115" s="226"/>
      <c r="E115" s="148">
        <f t="shared" si="3"/>
        <v>0</v>
      </c>
      <c r="F115" s="237"/>
      <c r="G115" s="238"/>
      <c r="H115" s="239"/>
      <c r="I115" s="225"/>
      <c r="J115" s="225"/>
      <c r="K115" s="240"/>
      <c r="L115" s="240"/>
      <c r="M115" s="241"/>
      <c r="N115" s="242"/>
      <c r="O115" s="211"/>
      <c r="P115" s="212"/>
      <c r="Q115" s="187" t="s">
        <v>484</v>
      </c>
      <c r="R115" s="208" t="str">
        <f>IF(Tabla2[[#This Row],[IMPORTE TOTAL (CON IVA)]]=Tabla2[[#This Row],[IMPORTE TOTAL (SIN IVA)]],"",((Tabla2[[#This Row],[IMPORTE TOTAL (CON IVA)]]-Tabla2[[#This Row],[IMPORTE TOTAL (SIN IVA)]])*Tabla2[[#This Row],[% IMPUTACIÓN]]))</f>
        <v/>
      </c>
      <c r="S115" s="209" t="str">
        <f t="shared" si="4"/>
        <v/>
      </c>
      <c r="T115" s="209" t="b">
        <f t="shared" si="5"/>
        <v>1</v>
      </c>
      <c r="U115" s="210"/>
      <c r="V115" s="209" t="str">
        <f>IF(Tabla2[[#This Row],[IMPORTE TOTAL (SIN IVA)]]="","",ROUND(Tabla2[[#This Row],[IMPORTE TOTAL (SIN IVA)]],2))</f>
        <v/>
      </c>
      <c r="W115" s="209" t="b">
        <f>EXACT(V115,Tabla2[[#This Row],[IMPORTE TOTAL (SIN IVA)]])</f>
        <v>1</v>
      </c>
      <c r="X115" s="210"/>
      <c r="Y115" s="209" t="str">
        <f>IF(Tabla2[[#This Row],[IMPORTE IMPUTADO SUBVENCIONABLE (SIN IVA)]]="","",ROUND(Tabla2[[#This Row],[IMPORTE IMPUTADO SUBVENCIONABLE (SIN IVA)]],2))</f>
        <v/>
      </c>
      <c r="Z115" s="209" t="b">
        <f>EXACT(Y115,Tabla2[[#This Row],[IMPORTE IMPUTADO SUBVENCIONABLE (SIN IVA)]])</f>
        <v>1</v>
      </c>
      <c r="AA115" s="210"/>
      <c r="AB115" s="209" t="str">
        <f>IF(Tabla2[[#This Row],[IMPORTE TOTAL (CON IVA)]]="","",ROUND(Tabla2[[#This Row],[IMPORTE TOTAL (CON IVA)]],2))</f>
        <v/>
      </c>
      <c r="AC115" s="209" t="b">
        <f>EXACT(AB115,Tabla2[[#This Row],[IMPORTE TOTAL (CON IVA)]])</f>
        <v>1</v>
      </c>
    </row>
    <row r="116" spans="1:29" ht="39.950000000000003" customHeight="1" x14ac:dyDescent="0.25">
      <c r="A116" s="227"/>
      <c r="B116" s="225"/>
      <c r="C116" s="225"/>
      <c r="D116" s="226"/>
      <c r="E116" s="148">
        <f t="shared" si="3"/>
        <v>0</v>
      </c>
      <c r="F116" s="237"/>
      <c r="G116" s="238"/>
      <c r="H116" s="239"/>
      <c r="I116" s="225"/>
      <c r="J116" s="225"/>
      <c r="K116" s="240"/>
      <c r="L116" s="240"/>
      <c r="M116" s="241"/>
      <c r="N116" s="242"/>
      <c r="O116" s="211"/>
      <c r="P116" s="212"/>
      <c r="Q116" s="187" t="s">
        <v>484</v>
      </c>
      <c r="R116" s="208" t="str">
        <f>IF(Tabla2[[#This Row],[IMPORTE TOTAL (CON IVA)]]=Tabla2[[#This Row],[IMPORTE TOTAL (SIN IVA)]],"",((Tabla2[[#This Row],[IMPORTE TOTAL (CON IVA)]]-Tabla2[[#This Row],[IMPORTE TOTAL (SIN IVA)]])*Tabla2[[#This Row],[% IMPUTACIÓN]]))</f>
        <v/>
      </c>
      <c r="S116" s="209" t="str">
        <f t="shared" si="4"/>
        <v/>
      </c>
      <c r="T116" s="209" t="b">
        <f t="shared" si="5"/>
        <v>1</v>
      </c>
      <c r="U116" s="210"/>
      <c r="V116" s="209" t="str">
        <f>IF(Tabla2[[#This Row],[IMPORTE TOTAL (SIN IVA)]]="","",ROUND(Tabla2[[#This Row],[IMPORTE TOTAL (SIN IVA)]],2))</f>
        <v/>
      </c>
      <c r="W116" s="209" t="b">
        <f>EXACT(V116,Tabla2[[#This Row],[IMPORTE TOTAL (SIN IVA)]])</f>
        <v>1</v>
      </c>
      <c r="X116" s="210"/>
      <c r="Y116" s="209" t="str">
        <f>IF(Tabla2[[#This Row],[IMPORTE IMPUTADO SUBVENCIONABLE (SIN IVA)]]="","",ROUND(Tabla2[[#This Row],[IMPORTE IMPUTADO SUBVENCIONABLE (SIN IVA)]],2))</f>
        <v/>
      </c>
      <c r="Z116" s="209" t="b">
        <f>EXACT(Y116,Tabla2[[#This Row],[IMPORTE IMPUTADO SUBVENCIONABLE (SIN IVA)]])</f>
        <v>1</v>
      </c>
      <c r="AA116" s="210"/>
      <c r="AB116" s="209" t="str">
        <f>IF(Tabla2[[#This Row],[IMPORTE TOTAL (CON IVA)]]="","",ROUND(Tabla2[[#This Row],[IMPORTE TOTAL (CON IVA)]],2))</f>
        <v/>
      </c>
      <c r="AC116" s="209" t="b">
        <f>EXACT(AB116,Tabla2[[#This Row],[IMPORTE TOTAL (CON IVA)]])</f>
        <v>1</v>
      </c>
    </row>
    <row r="117" spans="1:29" ht="39.950000000000003" customHeight="1" x14ac:dyDescent="0.25">
      <c r="A117" s="227"/>
      <c r="B117" s="225"/>
      <c r="C117" s="225"/>
      <c r="D117" s="226"/>
      <c r="E117" s="148">
        <f t="shared" si="3"/>
        <v>0</v>
      </c>
      <c r="F117" s="237"/>
      <c r="G117" s="238"/>
      <c r="H117" s="239"/>
      <c r="I117" s="225"/>
      <c r="J117" s="225"/>
      <c r="K117" s="240"/>
      <c r="L117" s="240"/>
      <c r="M117" s="241"/>
      <c r="N117" s="242"/>
      <c r="O117" s="211"/>
      <c r="P117" s="212"/>
      <c r="Q117" s="187" t="s">
        <v>484</v>
      </c>
      <c r="R117" s="208" t="str">
        <f>IF(Tabla2[[#This Row],[IMPORTE TOTAL (CON IVA)]]=Tabla2[[#This Row],[IMPORTE TOTAL (SIN IVA)]],"",((Tabla2[[#This Row],[IMPORTE TOTAL (CON IVA)]]-Tabla2[[#This Row],[IMPORTE TOTAL (SIN IVA)]])*Tabla2[[#This Row],[% IMPUTACIÓN]]))</f>
        <v/>
      </c>
      <c r="S117" s="209" t="str">
        <f t="shared" si="4"/>
        <v/>
      </c>
      <c r="T117" s="209" t="b">
        <f t="shared" si="5"/>
        <v>1</v>
      </c>
      <c r="U117" s="210"/>
      <c r="V117" s="209" t="str">
        <f>IF(Tabla2[[#This Row],[IMPORTE TOTAL (SIN IVA)]]="","",ROUND(Tabla2[[#This Row],[IMPORTE TOTAL (SIN IVA)]],2))</f>
        <v/>
      </c>
      <c r="W117" s="209" t="b">
        <f>EXACT(V117,Tabla2[[#This Row],[IMPORTE TOTAL (SIN IVA)]])</f>
        <v>1</v>
      </c>
      <c r="X117" s="210"/>
      <c r="Y117" s="209" t="str">
        <f>IF(Tabla2[[#This Row],[IMPORTE IMPUTADO SUBVENCIONABLE (SIN IVA)]]="","",ROUND(Tabla2[[#This Row],[IMPORTE IMPUTADO SUBVENCIONABLE (SIN IVA)]],2))</f>
        <v/>
      </c>
      <c r="Z117" s="209" t="b">
        <f>EXACT(Y117,Tabla2[[#This Row],[IMPORTE IMPUTADO SUBVENCIONABLE (SIN IVA)]])</f>
        <v>1</v>
      </c>
      <c r="AA117" s="210"/>
      <c r="AB117" s="209" t="str">
        <f>IF(Tabla2[[#This Row],[IMPORTE TOTAL (CON IVA)]]="","",ROUND(Tabla2[[#This Row],[IMPORTE TOTAL (CON IVA)]],2))</f>
        <v/>
      </c>
      <c r="AC117" s="209" t="b">
        <f>EXACT(AB117,Tabla2[[#This Row],[IMPORTE TOTAL (CON IVA)]])</f>
        <v>1</v>
      </c>
    </row>
    <row r="118" spans="1:29" ht="39.950000000000003" customHeight="1" x14ac:dyDescent="0.25">
      <c r="A118" s="227"/>
      <c r="B118" s="225"/>
      <c r="C118" s="225"/>
      <c r="D118" s="226"/>
      <c r="E118" s="148">
        <f t="shared" si="3"/>
        <v>0</v>
      </c>
      <c r="F118" s="237"/>
      <c r="G118" s="238"/>
      <c r="H118" s="239"/>
      <c r="I118" s="225"/>
      <c r="J118" s="225"/>
      <c r="K118" s="240"/>
      <c r="L118" s="240"/>
      <c r="M118" s="241"/>
      <c r="N118" s="242"/>
      <c r="O118" s="211"/>
      <c r="P118" s="212"/>
      <c r="Q118" s="187" t="s">
        <v>484</v>
      </c>
      <c r="R118" s="208" t="str">
        <f>IF(Tabla2[[#This Row],[IMPORTE TOTAL (CON IVA)]]=Tabla2[[#This Row],[IMPORTE TOTAL (SIN IVA)]],"",((Tabla2[[#This Row],[IMPORTE TOTAL (CON IVA)]]-Tabla2[[#This Row],[IMPORTE TOTAL (SIN IVA)]])*Tabla2[[#This Row],[% IMPUTACIÓN]]))</f>
        <v/>
      </c>
      <c r="S118" s="209" t="str">
        <f t="shared" si="4"/>
        <v/>
      </c>
      <c r="T118" s="209" t="b">
        <f t="shared" si="5"/>
        <v>1</v>
      </c>
      <c r="U118" s="210"/>
      <c r="V118" s="209" t="str">
        <f>IF(Tabla2[[#This Row],[IMPORTE TOTAL (SIN IVA)]]="","",ROUND(Tabla2[[#This Row],[IMPORTE TOTAL (SIN IVA)]],2))</f>
        <v/>
      </c>
      <c r="W118" s="209" t="b">
        <f>EXACT(V118,Tabla2[[#This Row],[IMPORTE TOTAL (SIN IVA)]])</f>
        <v>1</v>
      </c>
      <c r="X118" s="210"/>
      <c r="Y118" s="209" t="str">
        <f>IF(Tabla2[[#This Row],[IMPORTE IMPUTADO SUBVENCIONABLE (SIN IVA)]]="","",ROUND(Tabla2[[#This Row],[IMPORTE IMPUTADO SUBVENCIONABLE (SIN IVA)]],2))</f>
        <v/>
      </c>
      <c r="Z118" s="209" t="b">
        <f>EXACT(Y118,Tabla2[[#This Row],[IMPORTE IMPUTADO SUBVENCIONABLE (SIN IVA)]])</f>
        <v>1</v>
      </c>
      <c r="AA118" s="210"/>
      <c r="AB118" s="209" t="str">
        <f>IF(Tabla2[[#This Row],[IMPORTE TOTAL (CON IVA)]]="","",ROUND(Tabla2[[#This Row],[IMPORTE TOTAL (CON IVA)]],2))</f>
        <v/>
      </c>
      <c r="AC118" s="209" t="b">
        <f>EXACT(AB118,Tabla2[[#This Row],[IMPORTE TOTAL (CON IVA)]])</f>
        <v>1</v>
      </c>
    </row>
    <row r="119" spans="1:29" ht="39.950000000000003" customHeight="1" x14ac:dyDescent="0.25">
      <c r="A119" s="227"/>
      <c r="B119" s="225"/>
      <c r="C119" s="225"/>
      <c r="D119" s="226"/>
      <c r="E119" s="148">
        <f t="shared" si="3"/>
        <v>0</v>
      </c>
      <c r="F119" s="237"/>
      <c r="G119" s="238"/>
      <c r="H119" s="239"/>
      <c r="I119" s="225"/>
      <c r="J119" s="225"/>
      <c r="K119" s="240"/>
      <c r="L119" s="240"/>
      <c r="M119" s="241"/>
      <c r="N119" s="242"/>
      <c r="O119" s="211"/>
      <c r="P119" s="212"/>
      <c r="Q119" s="187" t="s">
        <v>484</v>
      </c>
      <c r="R119" s="208" t="str">
        <f>IF(Tabla2[[#This Row],[IMPORTE TOTAL (CON IVA)]]=Tabla2[[#This Row],[IMPORTE TOTAL (SIN IVA)]],"",((Tabla2[[#This Row],[IMPORTE TOTAL (CON IVA)]]-Tabla2[[#This Row],[IMPORTE TOTAL (SIN IVA)]])*Tabla2[[#This Row],[% IMPUTACIÓN]]))</f>
        <v/>
      </c>
      <c r="S119" s="209" t="str">
        <f t="shared" si="4"/>
        <v/>
      </c>
      <c r="T119" s="209" t="b">
        <f t="shared" si="5"/>
        <v>1</v>
      </c>
      <c r="U119" s="210"/>
      <c r="V119" s="209" t="str">
        <f>IF(Tabla2[[#This Row],[IMPORTE TOTAL (SIN IVA)]]="","",ROUND(Tabla2[[#This Row],[IMPORTE TOTAL (SIN IVA)]],2))</f>
        <v/>
      </c>
      <c r="W119" s="209" t="b">
        <f>EXACT(V119,Tabla2[[#This Row],[IMPORTE TOTAL (SIN IVA)]])</f>
        <v>1</v>
      </c>
      <c r="X119" s="210"/>
      <c r="Y119" s="209" t="str">
        <f>IF(Tabla2[[#This Row],[IMPORTE IMPUTADO SUBVENCIONABLE (SIN IVA)]]="","",ROUND(Tabla2[[#This Row],[IMPORTE IMPUTADO SUBVENCIONABLE (SIN IVA)]],2))</f>
        <v/>
      </c>
      <c r="Z119" s="209" t="b">
        <f>EXACT(Y119,Tabla2[[#This Row],[IMPORTE IMPUTADO SUBVENCIONABLE (SIN IVA)]])</f>
        <v>1</v>
      </c>
      <c r="AA119" s="210"/>
      <c r="AB119" s="209" t="str">
        <f>IF(Tabla2[[#This Row],[IMPORTE TOTAL (CON IVA)]]="","",ROUND(Tabla2[[#This Row],[IMPORTE TOTAL (CON IVA)]],2))</f>
        <v/>
      </c>
      <c r="AC119" s="209" t="b">
        <f>EXACT(AB119,Tabla2[[#This Row],[IMPORTE TOTAL (CON IVA)]])</f>
        <v>1</v>
      </c>
    </row>
    <row r="120" spans="1:29" ht="39.950000000000003" customHeight="1" x14ac:dyDescent="0.25">
      <c r="A120" s="227"/>
      <c r="B120" s="225"/>
      <c r="C120" s="225"/>
      <c r="D120" s="226"/>
      <c r="E120" s="148">
        <f t="shared" si="3"/>
        <v>0</v>
      </c>
      <c r="F120" s="237"/>
      <c r="G120" s="238"/>
      <c r="H120" s="239"/>
      <c r="I120" s="225"/>
      <c r="J120" s="225"/>
      <c r="K120" s="240"/>
      <c r="L120" s="240"/>
      <c r="M120" s="241"/>
      <c r="N120" s="242"/>
      <c r="O120" s="211"/>
      <c r="P120" s="212"/>
      <c r="Q120" s="187" t="s">
        <v>484</v>
      </c>
      <c r="R120" s="208" t="str">
        <f>IF(Tabla2[[#This Row],[IMPORTE TOTAL (CON IVA)]]=Tabla2[[#This Row],[IMPORTE TOTAL (SIN IVA)]],"",((Tabla2[[#This Row],[IMPORTE TOTAL (CON IVA)]]-Tabla2[[#This Row],[IMPORTE TOTAL (SIN IVA)]])*Tabla2[[#This Row],[% IMPUTACIÓN]]))</f>
        <v/>
      </c>
      <c r="S120" s="209" t="str">
        <f t="shared" si="4"/>
        <v/>
      </c>
      <c r="T120" s="209" t="b">
        <f t="shared" si="5"/>
        <v>1</v>
      </c>
      <c r="U120" s="210"/>
      <c r="V120" s="209" t="str">
        <f>IF(Tabla2[[#This Row],[IMPORTE TOTAL (SIN IVA)]]="","",ROUND(Tabla2[[#This Row],[IMPORTE TOTAL (SIN IVA)]],2))</f>
        <v/>
      </c>
      <c r="W120" s="209" t="b">
        <f>EXACT(V120,Tabla2[[#This Row],[IMPORTE TOTAL (SIN IVA)]])</f>
        <v>1</v>
      </c>
      <c r="X120" s="210"/>
      <c r="Y120" s="209" t="str">
        <f>IF(Tabla2[[#This Row],[IMPORTE IMPUTADO SUBVENCIONABLE (SIN IVA)]]="","",ROUND(Tabla2[[#This Row],[IMPORTE IMPUTADO SUBVENCIONABLE (SIN IVA)]],2))</f>
        <v/>
      </c>
      <c r="Z120" s="209" t="b">
        <f>EXACT(Y120,Tabla2[[#This Row],[IMPORTE IMPUTADO SUBVENCIONABLE (SIN IVA)]])</f>
        <v>1</v>
      </c>
      <c r="AA120" s="210"/>
      <c r="AB120" s="209" t="str">
        <f>IF(Tabla2[[#This Row],[IMPORTE TOTAL (CON IVA)]]="","",ROUND(Tabla2[[#This Row],[IMPORTE TOTAL (CON IVA)]],2))</f>
        <v/>
      </c>
      <c r="AC120" s="209" t="b">
        <f>EXACT(AB120,Tabla2[[#This Row],[IMPORTE TOTAL (CON IVA)]])</f>
        <v>1</v>
      </c>
    </row>
    <row r="121" spans="1:29" ht="39.950000000000003" customHeight="1" x14ac:dyDescent="0.25">
      <c r="A121" s="227"/>
      <c r="B121" s="225"/>
      <c r="C121" s="225"/>
      <c r="D121" s="226"/>
      <c r="E121" s="148">
        <f t="shared" si="3"/>
        <v>0</v>
      </c>
      <c r="F121" s="237"/>
      <c r="G121" s="238"/>
      <c r="H121" s="239"/>
      <c r="I121" s="225"/>
      <c r="J121" s="225"/>
      <c r="K121" s="240"/>
      <c r="L121" s="240"/>
      <c r="M121" s="241"/>
      <c r="N121" s="242"/>
      <c r="O121" s="211"/>
      <c r="P121" s="212"/>
      <c r="Q121" s="187" t="s">
        <v>484</v>
      </c>
      <c r="R121" s="208" t="str">
        <f>IF(Tabla2[[#This Row],[IMPORTE TOTAL (CON IVA)]]=Tabla2[[#This Row],[IMPORTE TOTAL (SIN IVA)]],"",((Tabla2[[#This Row],[IMPORTE TOTAL (CON IVA)]]-Tabla2[[#This Row],[IMPORTE TOTAL (SIN IVA)]])*Tabla2[[#This Row],[% IMPUTACIÓN]]))</f>
        <v/>
      </c>
      <c r="S121" s="209" t="str">
        <f t="shared" si="4"/>
        <v/>
      </c>
      <c r="T121" s="209" t="b">
        <f t="shared" si="5"/>
        <v>1</v>
      </c>
      <c r="U121" s="210"/>
      <c r="V121" s="209" t="str">
        <f>IF(Tabla2[[#This Row],[IMPORTE TOTAL (SIN IVA)]]="","",ROUND(Tabla2[[#This Row],[IMPORTE TOTAL (SIN IVA)]],2))</f>
        <v/>
      </c>
      <c r="W121" s="209" t="b">
        <f>EXACT(V121,Tabla2[[#This Row],[IMPORTE TOTAL (SIN IVA)]])</f>
        <v>1</v>
      </c>
      <c r="X121" s="210"/>
      <c r="Y121" s="209" t="str">
        <f>IF(Tabla2[[#This Row],[IMPORTE IMPUTADO SUBVENCIONABLE (SIN IVA)]]="","",ROUND(Tabla2[[#This Row],[IMPORTE IMPUTADO SUBVENCIONABLE (SIN IVA)]],2))</f>
        <v/>
      </c>
      <c r="Z121" s="209" t="b">
        <f>EXACT(Y121,Tabla2[[#This Row],[IMPORTE IMPUTADO SUBVENCIONABLE (SIN IVA)]])</f>
        <v>1</v>
      </c>
      <c r="AA121" s="210"/>
      <c r="AB121" s="209" t="str">
        <f>IF(Tabla2[[#This Row],[IMPORTE TOTAL (CON IVA)]]="","",ROUND(Tabla2[[#This Row],[IMPORTE TOTAL (CON IVA)]],2))</f>
        <v/>
      </c>
      <c r="AC121" s="209" t="b">
        <f>EXACT(AB121,Tabla2[[#This Row],[IMPORTE TOTAL (CON IVA)]])</f>
        <v>1</v>
      </c>
    </row>
    <row r="122" spans="1:29" ht="39.950000000000003" customHeight="1" x14ac:dyDescent="0.25">
      <c r="A122" s="227"/>
      <c r="B122" s="225"/>
      <c r="C122" s="225"/>
      <c r="D122" s="226"/>
      <c r="E122" s="148">
        <f t="shared" si="3"/>
        <v>0</v>
      </c>
      <c r="F122" s="237"/>
      <c r="G122" s="238"/>
      <c r="H122" s="239"/>
      <c r="I122" s="225"/>
      <c r="J122" s="225"/>
      <c r="K122" s="240"/>
      <c r="L122" s="240"/>
      <c r="M122" s="241"/>
      <c r="N122" s="242"/>
      <c r="O122" s="211"/>
      <c r="P122" s="212"/>
      <c r="Q122" s="187" t="s">
        <v>484</v>
      </c>
      <c r="R122" s="208" t="str">
        <f>IF(Tabla2[[#This Row],[IMPORTE TOTAL (CON IVA)]]=Tabla2[[#This Row],[IMPORTE TOTAL (SIN IVA)]],"",((Tabla2[[#This Row],[IMPORTE TOTAL (CON IVA)]]-Tabla2[[#This Row],[IMPORTE TOTAL (SIN IVA)]])*Tabla2[[#This Row],[% IMPUTACIÓN]]))</f>
        <v/>
      </c>
      <c r="S122" s="209" t="str">
        <f t="shared" si="4"/>
        <v/>
      </c>
      <c r="T122" s="209" t="b">
        <f t="shared" si="5"/>
        <v>1</v>
      </c>
      <c r="U122" s="210"/>
      <c r="V122" s="209" t="str">
        <f>IF(Tabla2[[#This Row],[IMPORTE TOTAL (SIN IVA)]]="","",ROUND(Tabla2[[#This Row],[IMPORTE TOTAL (SIN IVA)]],2))</f>
        <v/>
      </c>
      <c r="W122" s="209" t="b">
        <f>EXACT(V122,Tabla2[[#This Row],[IMPORTE TOTAL (SIN IVA)]])</f>
        <v>1</v>
      </c>
      <c r="X122" s="210"/>
      <c r="Y122" s="209" t="str">
        <f>IF(Tabla2[[#This Row],[IMPORTE IMPUTADO SUBVENCIONABLE (SIN IVA)]]="","",ROUND(Tabla2[[#This Row],[IMPORTE IMPUTADO SUBVENCIONABLE (SIN IVA)]],2))</f>
        <v/>
      </c>
      <c r="Z122" s="209" t="b">
        <f>EXACT(Y122,Tabla2[[#This Row],[IMPORTE IMPUTADO SUBVENCIONABLE (SIN IVA)]])</f>
        <v>1</v>
      </c>
      <c r="AA122" s="210"/>
      <c r="AB122" s="209" t="str">
        <f>IF(Tabla2[[#This Row],[IMPORTE TOTAL (CON IVA)]]="","",ROUND(Tabla2[[#This Row],[IMPORTE TOTAL (CON IVA)]],2))</f>
        <v/>
      </c>
      <c r="AC122" s="209" t="b">
        <f>EXACT(AB122,Tabla2[[#This Row],[IMPORTE TOTAL (CON IVA)]])</f>
        <v>1</v>
      </c>
    </row>
    <row r="123" spans="1:29" ht="39.950000000000003" customHeight="1" x14ac:dyDescent="0.25">
      <c r="A123" s="227"/>
      <c r="B123" s="225"/>
      <c r="C123" s="225"/>
      <c r="D123" s="226"/>
      <c r="E123" s="148">
        <f t="shared" si="3"/>
        <v>0</v>
      </c>
      <c r="F123" s="237"/>
      <c r="G123" s="238"/>
      <c r="H123" s="239"/>
      <c r="I123" s="225"/>
      <c r="J123" s="225"/>
      <c r="K123" s="240"/>
      <c r="L123" s="240"/>
      <c r="M123" s="241"/>
      <c r="N123" s="242"/>
      <c r="O123" s="211"/>
      <c r="P123" s="212"/>
      <c r="Q123" s="187" t="s">
        <v>484</v>
      </c>
      <c r="R123" s="208" t="str">
        <f>IF(Tabla2[[#This Row],[IMPORTE TOTAL (CON IVA)]]=Tabla2[[#This Row],[IMPORTE TOTAL (SIN IVA)]],"",((Tabla2[[#This Row],[IMPORTE TOTAL (CON IVA)]]-Tabla2[[#This Row],[IMPORTE TOTAL (SIN IVA)]])*Tabla2[[#This Row],[% IMPUTACIÓN]]))</f>
        <v/>
      </c>
      <c r="S123" s="209" t="str">
        <f t="shared" si="4"/>
        <v/>
      </c>
      <c r="T123" s="209" t="b">
        <f t="shared" si="5"/>
        <v>1</v>
      </c>
      <c r="U123" s="210"/>
      <c r="V123" s="209" t="str">
        <f>IF(Tabla2[[#This Row],[IMPORTE TOTAL (SIN IVA)]]="","",ROUND(Tabla2[[#This Row],[IMPORTE TOTAL (SIN IVA)]],2))</f>
        <v/>
      </c>
      <c r="W123" s="209" t="b">
        <f>EXACT(V123,Tabla2[[#This Row],[IMPORTE TOTAL (SIN IVA)]])</f>
        <v>1</v>
      </c>
      <c r="X123" s="210"/>
      <c r="Y123" s="209" t="str">
        <f>IF(Tabla2[[#This Row],[IMPORTE IMPUTADO SUBVENCIONABLE (SIN IVA)]]="","",ROUND(Tabla2[[#This Row],[IMPORTE IMPUTADO SUBVENCIONABLE (SIN IVA)]],2))</f>
        <v/>
      </c>
      <c r="Z123" s="209" t="b">
        <f>EXACT(Y123,Tabla2[[#This Row],[IMPORTE IMPUTADO SUBVENCIONABLE (SIN IVA)]])</f>
        <v>1</v>
      </c>
      <c r="AA123" s="210"/>
      <c r="AB123" s="209" t="str">
        <f>IF(Tabla2[[#This Row],[IMPORTE TOTAL (CON IVA)]]="","",ROUND(Tabla2[[#This Row],[IMPORTE TOTAL (CON IVA)]],2))</f>
        <v/>
      </c>
      <c r="AC123" s="209" t="b">
        <f>EXACT(AB123,Tabla2[[#This Row],[IMPORTE TOTAL (CON IVA)]])</f>
        <v>1</v>
      </c>
    </row>
    <row r="124" spans="1:29" ht="39.950000000000003" customHeight="1" x14ac:dyDescent="0.25">
      <c r="A124" s="227"/>
      <c r="B124" s="225"/>
      <c r="C124" s="225"/>
      <c r="D124" s="226"/>
      <c r="E124" s="148">
        <f t="shared" si="3"/>
        <v>0</v>
      </c>
      <c r="F124" s="237"/>
      <c r="G124" s="238"/>
      <c r="H124" s="239"/>
      <c r="I124" s="225"/>
      <c r="J124" s="225"/>
      <c r="K124" s="240"/>
      <c r="L124" s="240"/>
      <c r="M124" s="241"/>
      <c r="N124" s="242"/>
      <c r="O124" s="211"/>
      <c r="P124" s="212"/>
      <c r="Q124" s="187" t="s">
        <v>484</v>
      </c>
      <c r="R124" s="208" t="str">
        <f>IF(Tabla2[[#This Row],[IMPORTE TOTAL (CON IVA)]]=Tabla2[[#This Row],[IMPORTE TOTAL (SIN IVA)]],"",((Tabla2[[#This Row],[IMPORTE TOTAL (CON IVA)]]-Tabla2[[#This Row],[IMPORTE TOTAL (SIN IVA)]])*Tabla2[[#This Row],[% IMPUTACIÓN]]))</f>
        <v/>
      </c>
      <c r="S124" s="209" t="str">
        <f t="shared" si="4"/>
        <v/>
      </c>
      <c r="T124" s="209" t="b">
        <f t="shared" si="5"/>
        <v>1</v>
      </c>
      <c r="U124" s="210"/>
      <c r="V124" s="209" t="str">
        <f>IF(Tabla2[[#This Row],[IMPORTE TOTAL (SIN IVA)]]="","",ROUND(Tabla2[[#This Row],[IMPORTE TOTAL (SIN IVA)]],2))</f>
        <v/>
      </c>
      <c r="W124" s="209" t="b">
        <f>EXACT(V124,Tabla2[[#This Row],[IMPORTE TOTAL (SIN IVA)]])</f>
        <v>1</v>
      </c>
      <c r="X124" s="210"/>
      <c r="Y124" s="209" t="str">
        <f>IF(Tabla2[[#This Row],[IMPORTE IMPUTADO SUBVENCIONABLE (SIN IVA)]]="","",ROUND(Tabla2[[#This Row],[IMPORTE IMPUTADO SUBVENCIONABLE (SIN IVA)]],2))</f>
        <v/>
      </c>
      <c r="Z124" s="209" t="b">
        <f>EXACT(Y124,Tabla2[[#This Row],[IMPORTE IMPUTADO SUBVENCIONABLE (SIN IVA)]])</f>
        <v>1</v>
      </c>
      <c r="AA124" s="210"/>
      <c r="AB124" s="209" t="str">
        <f>IF(Tabla2[[#This Row],[IMPORTE TOTAL (CON IVA)]]="","",ROUND(Tabla2[[#This Row],[IMPORTE TOTAL (CON IVA)]],2))</f>
        <v/>
      </c>
      <c r="AC124" s="209" t="b">
        <f>EXACT(AB124,Tabla2[[#This Row],[IMPORTE TOTAL (CON IVA)]])</f>
        <v>1</v>
      </c>
    </row>
    <row r="125" spans="1:29" ht="39.950000000000003" customHeight="1" x14ac:dyDescent="0.25">
      <c r="A125" s="227"/>
      <c r="B125" s="225"/>
      <c r="C125" s="225"/>
      <c r="D125" s="226"/>
      <c r="E125" s="148">
        <f t="shared" si="3"/>
        <v>0</v>
      </c>
      <c r="F125" s="237"/>
      <c r="G125" s="238"/>
      <c r="H125" s="239"/>
      <c r="I125" s="225"/>
      <c r="J125" s="225"/>
      <c r="K125" s="240"/>
      <c r="L125" s="240"/>
      <c r="M125" s="241"/>
      <c r="N125" s="242"/>
      <c r="O125" s="211"/>
      <c r="P125" s="212"/>
      <c r="Q125" s="187" t="s">
        <v>484</v>
      </c>
      <c r="R125" s="208" t="str">
        <f>IF(Tabla2[[#This Row],[IMPORTE TOTAL (CON IVA)]]=Tabla2[[#This Row],[IMPORTE TOTAL (SIN IVA)]],"",((Tabla2[[#This Row],[IMPORTE TOTAL (CON IVA)]]-Tabla2[[#This Row],[IMPORTE TOTAL (SIN IVA)]])*Tabla2[[#This Row],[% IMPUTACIÓN]]))</f>
        <v/>
      </c>
      <c r="S125" s="209" t="str">
        <f t="shared" si="4"/>
        <v/>
      </c>
      <c r="T125" s="209" t="b">
        <f t="shared" si="5"/>
        <v>1</v>
      </c>
      <c r="U125" s="210"/>
      <c r="V125" s="209" t="str">
        <f>IF(Tabla2[[#This Row],[IMPORTE TOTAL (SIN IVA)]]="","",ROUND(Tabla2[[#This Row],[IMPORTE TOTAL (SIN IVA)]],2))</f>
        <v/>
      </c>
      <c r="W125" s="209" t="b">
        <f>EXACT(V125,Tabla2[[#This Row],[IMPORTE TOTAL (SIN IVA)]])</f>
        <v>1</v>
      </c>
      <c r="X125" s="210"/>
      <c r="Y125" s="209" t="str">
        <f>IF(Tabla2[[#This Row],[IMPORTE IMPUTADO SUBVENCIONABLE (SIN IVA)]]="","",ROUND(Tabla2[[#This Row],[IMPORTE IMPUTADO SUBVENCIONABLE (SIN IVA)]],2))</f>
        <v/>
      </c>
      <c r="Z125" s="209" t="b">
        <f>EXACT(Y125,Tabla2[[#This Row],[IMPORTE IMPUTADO SUBVENCIONABLE (SIN IVA)]])</f>
        <v>1</v>
      </c>
      <c r="AA125" s="210"/>
      <c r="AB125" s="209" t="str">
        <f>IF(Tabla2[[#This Row],[IMPORTE TOTAL (CON IVA)]]="","",ROUND(Tabla2[[#This Row],[IMPORTE TOTAL (CON IVA)]],2))</f>
        <v/>
      </c>
      <c r="AC125" s="209" t="b">
        <f>EXACT(AB125,Tabla2[[#This Row],[IMPORTE TOTAL (CON IVA)]])</f>
        <v>1</v>
      </c>
    </row>
    <row r="126" spans="1:29" ht="39.950000000000003" customHeight="1" x14ac:dyDescent="0.25">
      <c r="A126" s="227"/>
      <c r="B126" s="225"/>
      <c r="C126" s="225"/>
      <c r="D126" s="226"/>
      <c r="E126" s="148">
        <f t="shared" si="3"/>
        <v>0</v>
      </c>
      <c r="F126" s="237"/>
      <c r="G126" s="238"/>
      <c r="H126" s="239"/>
      <c r="I126" s="225"/>
      <c r="J126" s="225"/>
      <c r="K126" s="240"/>
      <c r="L126" s="240"/>
      <c r="M126" s="241"/>
      <c r="N126" s="242"/>
      <c r="O126" s="211"/>
      <c r="P126" s="212"/>
      <c r="Q126" s="187" t="s">
        <v>484</v>
      </c>
      <c r="R126" s="208" t="str">
        <f>IF(Tabla2[[#This Row],[IMPORTE TOTAL (CON IVA)]]=Tabla2[[#This Row],[IMPORTE TOTAL (SIN IVA)]],"",((Tabla2[[#This Row],[IMPORTE TOTAL (CON IVA)]]-Tabla2[[#This Row],[IMPORTE TOTAL (SIN IVA)]])*Tabla2[[#This Row],[% IMPUTACIÓN]]))</f>
        <v/>
      </c>
      <c r="S126" s="209" t="str">
        <f t="shared" si="4"/>
        <v/>
      </c>
      <c r="T126" s="209" t="b">
        <f t="shared" si="5"/>
        <v>1</v>
      </c>
      <c r="U126" s="210"/>
      <c r="V126" s="209" t="str">
        <f>IF(Tabla2[[#This Row],[IMPORTE TOTAL (SIN IVA)]]="","",ROUND(Tabla2[[#This Row],[IMPORTE TOTAL (SIN IVA)]],2))</f>
        <v/>
      </c>
      <c r="W126" s="209" t="b">
        <f>EXACT(V126,Tabla2[[#This Row],[IMPORTE TOTAL (SIN IVA)]])</f>
        <v>1</v>
      </c>
      <c r="X126" s="210"/>
      <c r="Y126" s="209" t="str">
        <f>IF(Tabla2[[#This Row],[IMPORTE IMPUTADO SUBVENCIONABLE (SIN IVA)]]="","",ROUND(Tabla2[[#This Row],[IMPORTE IMPUTADO SUBVENCIONABLE (SIN IVA)]],2))</f>
        <v/>
      </c>
      <c r="Z126" s="209" t="b">
        <f>EXACT(Y126,Tabla2[[#This Row],[IMPORTE IMPUTADO SUBVENCIONABLE (SIN IVA)]])</f>
        <v>1</v>
      </c>
      <c r="AA126" s="210"/>
      <c r="AB126" s="209" t="str">
        <f>IF(Tabla2[[#This Row],[IMPORTE TOTAL (CON IVA)]]="","",ROUND(Tabla2[[#This Row],[IMPORTE TOTAL (CON IVA)]],2))</f>
        <v/>
      </c>
      <c r="AC126" s="209" t="b">
        <f>EXACT(AB126,Tabla2[[#This Row],[IMPORTE TOTAL (CON IVA)]])</f>
        <v>1</v>
      </c>
    </row>
    <row r="127" spans="1:29" ht="39.950000000000003" customHeight="1" x14ac:dyDescent="0.25">
      <c r="A127" s="227"/>
      <c r="B127" s="225"/>
      <c r="C127" s="225"/>
      <c r="D127" s="226"/>
      <c r="E127" s="148">
        <f t="shared" si="3"/>
        <v>0</v>
      </c>
      <c r="F127" s="237"/>
      <c r="G127" s="238"/>
      <c r="H127" s="239"/>
      <c r="I127" s="225"/>
      <c r="J127" s="225"/>
      <c r="K127" s="240"/>
      <c r="L127" s="240"/>
      <c r="M127" s="241"/>
      <c r="N127" s="242"/>
      <c r="O127" s="211"/>
      <c r="P127" s="212"/>
      <c r="Q127" s="187" t="s">
        <v>484</v>
      </c>
      <c r="R127" s="208" t="str">
        <f>IF(Tabla2[[#This Row],[IMPORTE TOTAL (CON IVA)]]=Tabla2[[#This Row],[IMPORTE TOTAL (SIN IVA)]],"",((Tabla2[[#This Row],[IMPORTE TOTAL (CON IVA)]]-Tabla2[[#This Row],[IMPORTE TOTAL (SIN IVA)]])*Tabla2[[#This Row],[% IMPUTACIÓN]]))</f>
        <v/>
      </c>
      <c r="S127" s="209" t="str">
        <f t="shared" si="4"/>
        <v/>
      </c>
      <c r="T127" s="209" t="b">
        <f t="shared" si="5"/>
        <v>1</v>
      </c>
      <c r="U127" s="210"/>
      <c r="V127" s="209" t="str">
        <f>IF(Tabla2[[#This Row],[IMPORTE TOTAL (SIN IVA)]]="","",ROUND(Tabla2[[#This Row],[IMPORTE TOTAL (SIN IVA)]],2))</f>
        <v/>
      </c>
      <c r="W127" s="209" t="b">
        <f>EXACT(V127,Tabla2[[#This Row],[IMPORTE TOTAL (SIN IVA)]])</f>
        <v>1</v>
      </c>
      <c r="X127" s="210"/>
      <c r="Y127" s="209" t="str">
        <f>IF(Tabla2[[#This Row],[IMPORTE IMPUTADO SUBVENCIONABLE (SIN IVA)]]="","",ROUND(Tabla2[[#This Row],[IMPORTE IMPUTADO SUBVENCIONABLE (SIN IVA)]],2))</f>
        <v/>
      </c>
      <c r="Z127" s="209" t="b">
        <f>EXACT(Y127,Tabla2[[#This Row],[IMPORTE IMPUTADO SUBVENCIONABLE (SIN IVA)]])</f>
        <v>1</v>
      </c>
      <c r="AA127" s="210"/>
      <c r="AB127" s="209" t="str">
        <f>IF(Tabla2[[#This Row],[IMPORTE TOTAL (CON IVA)]]="","",ROUND(Tabla2[[#This Row],[IMPORTE TOTAL (CON IVA)]],2))</f>
        <v/>
      </c>
      <c r="AC127" s="209" t="b">
        <f>EXACT(AB127,Tabla2[[#This Row],[IMPORTE TOTAL (CON IVA)]])</f>
        <v>1</v>
      </c>
    </row>
    <row r="128" spans="1:29" ht="39.950000000000003" customHeight="1" x14ac:dyDescent="0.25">
      <c r="A128" s="227"/>
      <c r="B128" s="225"/>
      <c r="C128" s="225"/>
      <c r="D128" s="226"/>
      <c r="E128" s="148">
        <f t="shared" si="3"/>
        <v>0</v>
      </c>
      <c r="F128" s="237"/>
      <c r="G128" s="238"/>
      <c r="H128" s="239"/>
      <c r="I128" s="225"/>
      <c r="J128" s="225"/>
      <c r="K128" s="240"/>
      <c r="L128" s="240"/>
      <c r="M128" s="241"/>
      <c r="N128" s="242"/>
      <c r="O128" s="211"/>
      <c r="P128" s="212"/>
      <c r="Q128" s="187" t="s">
        <v>484</v>
      </c>
      <c r="R128" s="208" t="str">
        <f>IF(Tabla2[[#This Row],[IMPORTE TOTAL (CON IVA)]]=Tabla2[[#This Row],[IMPORTE TOTAL (SIN IVA)]],"",((Tabla2[[#This Row],[IMPORTE TOTAL (CON IVA)]]-Tabla2[[#This Row],[IMPORTE TOTAL (SIN IVA)]])*Tabla2[[#This Row],[% IMPUTACIÓN]]))</f>
        <v/>
      </c>
      <c r="S128" s="209" t="str">
        <f t="shared" si="4"/>
        <v/>
      </c>
      <c r="T128" s="209" t="b">
        <f t="shared" si="5"/>
        <v>1</v>
      </c>
      <c r="U128" s="210"/>
      <c r="V128" s="209" t="str">
        <f>IF(Tabla2[[#This Row],[IMPORTE TOTAL (SIN IVA)]]="","",ROUND(Tabla2[[#This Row],[IMPORTE TOTAL (SIN IVA)]],2))</f>
        <v/>
      </c>
      <c r="W128" s="209" t="b">
        <f>EXACT(V128,Tabla2[[#This Row],[IMPORTE TOTAL (SIN IVA)]])</f>
        <v>1</v>
      </c>
      <c r="X128" s="210"/>
      <c r="Y128" s="209" t="str">
        <f>IF(Tabla2[[#This Row],[IMPORTE IMPUTADO SUBVENCIONABLE (SIN IVA)]]="","",ROUND(Tabla2[[#This Row],[IMPORTE IMPUTADO SUBVENCIONABLE (SIN IVA)]],2))</f>
        <v/>
      </c>
      <c r="Z128" s="209" t="b">
        <f>EXACT(Y128,Tabla2[[#This Row],[IMPORTE IMPUTADO SUBVENCIONABLE (SIN IVA)]])</f>
        <v>1</v>
      </c>
      <c r="AA128" s="210"/>
      <c r="AB128" s="209" t="str">
        <f>IF(Tabla2[[#This Row],[IMPORTE TOTAL (CON IVA)]]="","",ROUND(Tabla2[[#This Row],[IMPORTE TOTAL (CON IVA)]],2))</f>
        <v/>
      </c>
      <c r="AC128" s="209" t="b">
        <f>EXACT(AB128,Tabla2[[#This Row],[IMPORTE TOTAL (CON IVA)]])</f>
        <v>1</v>
      </c>
    </row>
    <row r="129" spans="1:29" ht="39.950000000000003" customHeight="1" x14ac:dyDescent="0.25">
      <c r="A129" s="227"/>
      <c r="B129" s="225"/>
      <c r="C129" s="225"/>
      <c r="D129" s="226"/>
      <c r="E129" s="148">
        <f t="shared" si="3"/>
        <v>0</v>
      </c>
      <c r="F129" s="237"/>
      <c r="G129" s="238"/>
      <c r="H129" s="239"/>
      <c r="I129" s="225"/>
      <c r="J129" s="225"/>
      <c r="K129" s="240"/>
      <c r="L129" s="240"/>
      <c r="M129" s="241"/>
      <c r="N129" s="242"/>
      <c r="O129" s="211"/>
      <c r="P129" s="212"/>
      <c r="Q129" s="187" t="s">
        <v>484</v>
      </c>
      <c r="R129" s="208" t="str">
        <f>IF(Tabla2[[#This Row],[IMPORTE TOTAL (CON IVA)]]=Tabla2[[#This Row],[IMPORTE TOTAL (SIN IVA)]],"",((Tabla2[[#This Row],[IMPORTE TOTAL (CON IVA)]]-Tabla2[[#This Row],[IMPORTE TOTAL (SIN IVA)]])*Tabla2[[#This Row],[% IMPUTACIÓN]]))</f>
        <v/>
      </c>
      <c r="S129" s="209" t="str">
        <f t="shared" si="4"/>
        <v/>
      </c>
      <c r="T129" s="209" t="b">
        <f t="shared" si="5"/>
        <v>1</v>
      </c>
      <c r="U129" s="210"/>
      <c r="V129" s="209" t="str">
        <f>IF(Tabla2[[#This Row],[IMPORTE TOTAL (SIN IVA)]]="","",ROUND(Tabla2[[#This Row],[IMPORTE TOTAL (SIN IVA)]],2))</f>
        <v/>
      </c>
      <c r="W129" s="209" t="b">
        <f>EXACT(V129,Tabla2[[#This Row],[IMPORTE TOTAL (SIN IVA)]])</f>
        <v>1</v>
      </c>
      <c r="X129" s="210"/>
      <c r="Y129" s="209" t="str">
        <f>IF(Tabla2[[#This Row],[IMPORTE IMPUTADO SUBVENCIONABLE (SIN IVA)]]="","",ROUND(Tabla2[[#This Row],[IMPORTE IMPUTADO SUBVENCIONABLE (SIN IVA)]],2))</f>
        <v/>
      </c>
      <c r="Z129" s="209" t="b">
        <f>EXACT(Y129,Tabla2[[#This Row],[IMPORTE IMPUTADO SUBVENCIONABLE (SIN IVA)]])</f>
        <v>1</v>
      </c>
      <c r="AA129" s="210"/>
      <c r="AB129" s="209" t="str">
        <f>IF(Tabla2[[#This Row],[IMPORTE TOTAL (CON IVA)]]="","",ROUND(Tabla2[[#This Row],[IMPORTE TOTAL (CON IVA)]],2))</f>
        <v/>
      </c>
      <c r="AC129" s="209" t="b">
        <f>EXACT(AB129,Tabla2[[#This Row],[IMPORTE TOTAL (CON IVA)]])</f>
        <v>1</v>
      </c>
    </row>
    <row r="130" spans="1:29" ht="39.950000000000003" customHeight="1" x14ac:dyDescent="0.25">
      <c r="A130" s="227"/>
      <c r="B130" s="225"/>
      <c r="C130" s="225"/>
      <c r="D130" s="226"/>
      <c r="E130" s="148">
        <f t="shared" si="3"/>
        <v>0</v>
      </c>
      <c r="F130" s="237"/>
      <c r="G130" s="238"/>
      <c r="H130" s="239"/>
      <c r="I130" s="225"/>
      <c r="J130" s="225"/>
      <c r="K130" s="240"/>
      <c r="L130" s="240"/>
      <c r="M130" s="241"/>
      <c r="N130" s="242"/>
      <c r="O130" s="211"/>
      <c r="P130" s="212"/>
      <c r="Q130" s="187" t="s">
        <v>484</v>
      </c>
      <c r="R130" s="208" t="str">
        <f>IF(Tabla2[[#This Row],[IMPORTE TOTAL (CON IVA)]]=Tabla2[[#This Row],[IMPORTE TOTAL (SIN IVA)]],"",((Tabla2[[#This Row],[IMPORTE TOTAL (CON IVA)]]-Tabla2[[#This Row],[IMPORTE TOTAL (SIN IVA)]])*Tabla2[[#This Row],[% IMPUTACIÓN]]))</f>
        <v/>
      </c>
      <c r="S130" s="209" t="str">
        <f t="shared" si="4"/>
        <v/>
      </c>
      <c r="T130" s="209" t="b">
        <f t="shared" si="5"/>
        <v>1</v>
      </c>
      <c r="U130" s="210"/>
      <c r="V130" s="209" t="str">
        <f>IF(Tabla2[[#This Row],[IMPORTE TOTAL (SIN IVA)]]="","",ROUND(Tabla2[[#This Row],[IMPORTE TOTAL (SIN IVA)]],2))</f>
        <v/>
      </c>
      <c r="W130" s="209" t="b">
        <f>EXACT(V130,Tabla2[[#This Row],[IMPORTE TOTAL (SIN IVA)]])</f>
        <v>1</v>
      </c>
      <c r="X130" s="210"/>
      <c r="Y130" s="209" t="str">
        <f>IF(Tabla2[[#This Row],[IMPORTE IMPUTADO SUBVENCIONABLE (SIN IVA)]]="","",ROUND(Tabla2[[#This Row],[IMPORTE IMPUTADO SUBVENCIONABLE (SIN IVA)]],2))</f>
        <v/>
      </c>
      <c r="Z130" s="209" t="b">
        <f>EXACT(Y130,Tabla2[[#This Row],[IMPORTE IMPUTADO SUBVENCIONABLE (SIN IVA)]])</f>
        <v>1</v>
      </c>
      <c r="AA130" s="210"/>
      <c r="AB130" s="209" t="str">
        <f>IF(Tabla2[[#This Row],[IMPORTE TOTAL (CON IVA)]]="","",ROUND(Tabla2[[#This Row],[IMPORTE TOTAL (CON IVA)]],2))</f>
        <v/>
      </c>
      <c r="AC130" s="209" t="b">
        <f>EXACT(AB130,Tabla2[[#This Row],[IMPORTE TOTAL (CON IVA)]])</f>
        <v>1</v>
      </c>
    </row>
    <row r="131" spans="1:29" ht="39.950000000000003" customHeight="1" x14ac:dyDescent="0.25">
      <c r="A131" s="227"/>
      <c r="B131" s="225"/>
      <c r="C131" s="225"/>
      <c r="D131" s="226"/>
      <c r="E131" s="148">
        <f t="shared" si="3"/>
        <v>0</v>
      </c>
      <c r="F131" s="237"/>
      <c r="G131" s="238"/>
      <c r="H131" s="239"/>
      <c r="I131" s="225"/>
      <c r="J131" s="225"/>
      <c r="K131" s="240"/>
      <c r="L131" s="240"/>
      <c r="M131" s="241"/>
      <c r="N131" s="242"/>
      <c r="O131" s="211"/>
      <c r="P131" s="212"/>
      <c r="Q131" s="187" t="s">
        <v>484</v>
      </c>
      <c r="R131" s="208" t="str">
        <f>IF(Tabla2[[#This Row],[IMPORTE TOTAL (CON IVA)]]=Tabla2[[#This Row],[IMPORTE TOTAL (SIN IVA)]],"",((Tabla2[[#This Row],[IMPORTE TOTAL (CON IVA)]]-Tabla2[[#This Row],[IMPORTE TOTAL (SIN IVA)]])*Tabla2[[#This Row],[% IMPUTACIÓN]]))</f>
        <v/>
      </c>
      <c r="S131" s="209" t="str">
        <f t="shared" si="4"/>
        <v/>
      </c>
      <c r="T131" s="209" t="b">
        <f t="shared" si="5"/>
        <v>1</v>
      </c>
      <c r="U131" s="210"/>
      <c r="V131" s="209" t="str">
        <f>IF(Tabla2[[#This Row],[IMPORTE TOTAL (SIN IVA)]]="","",ROUND(Tabla2[[#This Row],[IMPORTE TOTAL (SIN IVA)]],2))</f>
        <v/>
      </c>
      <c r="W131" s="209" t="b">
        <f>EXACT(V131,Tabla2[[#This Row],[IMPORTE TOTAL (SIN IVA)]])</f>
        <v>1</v>
      </c>
      <c r="X131" s="210"/>
      <c r="Y131" s="209" t="str">
        <f>IF(Tabla2[[#This Row],[IMPORTE IMPUTADO SUBVENCIONABLE (SIN IVA)]]="","",ROUND(Tabla2[[#This Row],[IMPORTE IMPUTADO SUBVENCIONABLE (SIN IVA)]],2))</f>
        <v/>
      </c>
      <c r="Z131" s="209" t="b">
        <f>EXACT(Y131,Tabla2[[#This Row],[IMPORTE IMPUTADO SUBVENCIONABLE (SIN IVA)]])</f>
        <v>1</v>
      </c>
      <c r="AA131" s="210"/>
      <c r="AB131" s="209" t="str">
        <f>IF(Tabla2[[#This Row],[IMPORTE TOTAL (CON IVA)]]="","",ROUND(Tabla2[[#This Row],[IMPORTE TOTAL (CON IVA)]],2))</f>
        <v/>
      </c>
      <c r="AC131" s="209" t="b">
        <f>EXACT(AB131,Tabla2[[#This Row],[IMPORTE TOTAL (CON IVA)]])</f>
        <v>1</v>
      </c>
    </row>
    <row r="132" spans="1:29" ht="39.950000000000003" customHeight="1" x14ac:dyDescent="0.25">
      <c r="A132" s="227"/>
      <c r="B132" s="225"/>
      <c r="C132" s="225"/>
      <c r="D132" s="226"/>
      <c r="E132" s="148">
        <f t="shared" si="3"/>
        <v>0</v>
      </c>
      <c r="F132" s="237"/>
      <c r="G132" s="238"/>
      <c r="H132" s="239"/>
      <c r="I132" s="225"/>
      <c r="J132" s="225"/>
      <c r="K132" s="240"/>
      <c r="L132" s="240"/>
      <c r="M132" s="241"/>
      <c r="N132" s="242"/>
      <c r="O132" s="211"/>
      <c r="P132" s="212"/>
      <c r="Q132" s="187" t="s">
        <v>484</v>
      </c>
      <c r="R132" s="208" t="str">
        <f>IF(Tabla2[[#This Row],[IMPORTE TOTAL (CON IVA)]]=Tabla2[[#This Row],[IMPORTE TOTAL (SIN IVA)]],"",((Tabla2[[#This Row],[IMPORTE TOTAL (CON IVA)]]-Tabla2[[#This Row],[IMPORTE TOTAL (SIN IVA)]])*Tabla2[[#This Row],[% IMPUTACIÓN]]))</f>
        <v/>
      </c>
      <c r="S132" s="209" t="str">
        <f t="shared" si="4"/>
        <v/>
      </c>
      <c r="T132" s="209" t="b">
        <f t="shared" si="5"/>
        <v>1</v>
      </c>
      <c r="U132" s="210"/>
      <c r="V132" s="209" t="str">
        <f>IF(Tabla2[[#This Row],[IMPORTE TOTAL (SIN IVA)]]="","",ROUND(Tabla2[[#This Row],[IMPORTE TOTAL (SIN IVA)]],2))</f>
        <v/>
      </c>
      <c r="W132" s="209" t="b">
        <f>EXACT(V132,Tabla2[[#This Row],[IMPORTE TOTAL (SIN IVA)]])</f>
        <v>1</v>
      </c>
      <c r="X132" s="210"/>
      <c r="Y132" s="209" t="str">
        <f>IF(Tabla2[[#This Row],[IMPORTE IMPUTADO SUBVENCIONABLE (SIN IVA)]]="","",ROUND(Tabla2[[#This Row],[IMPORTE IMPUTADO SUBVENCIONABLE (SIN IVA)]],2))</f>
        <v/>
      </c>
      <c r="Z132" s="209" t="b">
        <f>EXACT(Y132,Tabla2[[#This Row],[IMPORTE IMPUTADO SUBVENCIONABLE (SIN IVA)]])</f>
        <v>1</v>
      </c>
      <c r="AA132" s="210"/>
      <c r="AB132" s="209" t="str">
        <f>IF(Tabla2[[#This Row],[IMPORTE TOTAL (CON IVA)]]="","",ROUND(Tabla2[[#This Row],[IMPORTE TOTAL (CON IVA)]],2))</f>
        <v/>
      </c>
      <c r="AC132" s="209" t="b">
        <f>EXACT(AB132,Tabla2[[#This Row],[IMPORTE TOTAL (CON IVA)]])</f>
        <v>1</v>
      </c>
    </row>
    <row r="133" spans="1:29" ht="39.950000000000003" customHeight="1" x14ac:dyDescent="0.25">
      <c r="A133" s="227"/>
      <c r="B133" s="225"/>
      <c r="C133" s="225"/>
      <c r="D133" s="226"/>
      <c r="E133" s="148">
        <f t="shared" si="3"/>
        <v>0</v>
      </c>
      <c r="F133" s="237"/>
      <c r="G133" s="238"/>
      <c r="H133" s="239"/>
      <c r="I133" s="225"/>
      <c r="J133" s="225"/>
      <c r="K133" s="240"/>
      <c r="L133" s="240"/>
      <c r="M133" s="241"/>
      <c r="N133" s="242"/>
      <c r="O133" s="211"/>
      <c r="P133" s="212"/>
      <c r="Q133" s="187" t="s">
        <v>484</v>
      </c>
      <c r="R133" s="208" t="str">
        <f>IF(Tabla2[[#This Row],[IMPORTE TOTAL (CON IVA)]]=Tabla2[[#This Row],[IMPORTE TOTAL (SIN IVA)]],"",((Tabla2[[#This Row],[IMPORTE TOTAL (CON IVA)]]-Tabla2[[#This Row],[IMPORTE TOTAL (SIN IVA)]])*Tabla2[[#This Row],[% IMPUTACIÓN]]))</f>
        <v/>
      </c>
      <c r="S133" s="209" t="str">
        <f t="shared" si="4"/>
        <v/>
      </c>
      <c r="T133" s="209" t="b">
        <f t="shared" si="5"/>
        <v>1</v>
      </c>
      <c r="U133" s="210"/>
      <c r="V133" s="209" t="str">
        <f>IF(Tabla2[[#This Row],[IMPORTE TOTAL (SIN IVA)]]="","",ROUND(Tabla2[[#This Row],[IMPORTE TOTAL (SIN IVA)]],2))</f>
        <v/>
      </c>
      <c r="W133" s="209" t="b">
        <f>EXACT(V133,Tabla2[[#This Row],[IMPORTE TOTAL (SIN IVA)]])</f>
        <v>1</v>
      </c>
      <c r="X133" s="210"/>
      <c r="Y133" s="209" t="str">
        <f>IF(Tabla2[[#This Row],[IMPORTE IMPUTADO SUBVENCIONABLE (SIN IVA)]]="","",ROUND(Tabla2[[#This Row],[IMPORTE IMPUTADO SUBVENCIONABLE (SIN IVA)]],2))</f>
        <v/>
      </c>
      <c r="Z133" s="209" t="b">
        <f>EXACT(Y133,Tabla2[[#This Row],[IMPORTE IMPUTADO SUBVENCIONABLE (SIN IVA)]])</f>
        <v>1</v>
      </c>
      <c r="AA133" s="210"/>
      <c r="AB133" s="209" t="str">
        <f>IF(Tabla2[[#This Row],[IMPORTE TOTAL (CON IVA)]]="","",ROUND(Tabla2[[#This Row],[IMPORTE TOTAL (CON IVA)]],2))</f>
        <v/>
      </c>
      <c r="AC133" s="209" t="b">
        <f>EXACT(AB133,Tabla2[[#This Row],[IMPORTE TOTAL (CON IVA)]])</f>
        <v>1</v>
      </c>
    </row>
    <row r="134" spans="1:29" ht="39.950000000000003" customHeight="1" x14ac:dyDescent="0.25">
      <c r="A134" s="227"/>
      <c r="B134" s="225"/>
      <c r="C134" s="225"/>
      <c r="D134" s="226"/>
      <c r="E134" s="148">
        <f t="shared" si="3"/>
        <v>0</v>
      </c>
      <c r="F134" s="237"/>
      <c r="G134" s="238"/>
      <c r="H134" s="239"/>
      <c r="I134" s="225"/>
      <c r="J134" s="225"/>
      <c r="K134" s="240"/>
      <c r="L134" s="240"/>
      <c r="M134" s="241"/>
      <c r="N134" s="242"/>
      <c r="O134" s="211"/>
      <c r="P134" s="212"/>
      <c r="Q134" s="187" t="s">
        <v>484</v>
      </c>
      <c r="R134" s="208" t="str">
        <f>IF(Tabla2[[#This Row],[IMPORTE TOTAL (CON IVA)]]=Tabla2[[#This Row],[IMPORTE TOTAL (SIN IVA)]],"",((Tabla2[[#This Row],[IMPORTE TOTAL (CON IVA)]]-Tabla2[[#This Row],[IMPORTE TOTAL (SIN IVA)]])*Tabla2[[#This Row],[% IMPUTACIÓN]]))</f>
        <v/>
      </c>
      <c r="S134" s="209" t="str">
        <f t="shared" si="4"/>
        <v/>
      </c>
      <c r="T134" s="209" t="b">
        <f t="shared" si="5"/>
        <v>1</v>
      </c>
      <c r="U134" s="210"/>
      <c r="V134" s="209" t="str">
        <f>IF(Tabla2[[#This Row],[IMPORTE TOTAL (SIN IVA)]]="","",ROUND(Tabla2[[#This Row],[IMPORTE TOTAL (SIN IVA)]],2))</f>
        <v/>
      </c>
      <c r="W134" s="209" t="b">
        <f>EXACT(V134,Tabla2[[#This Row],[IMPORTE TOTAL (SIN IVA)]])</f>
        <v>1</v>
      </c>
      <c r="X134" s="210"/>
      <c r="Y134" s="209" t="str">
        <f>IF(Tabla2[[#This Row],[IMPORTE IMPUTADO SUBVENCIONABLE (SIN IVA)]]="","",ROUND(Tabla2[[#This Row],[IMPORTE IMPUTADO SUBVENCIONABLE (SIN IVA)]],2))</f>
        <v/>
      </c>
      <c r="Z134" s="209" t="b">
        <f>EXACT(Y134,Tabla2[[#This Row],[IMPORTE IMPUTADO SUBVENCIONABLE (SIN IVA)]])</f>
        <v>1</v>
      </c>
      <c r="AA134" s="210"/>
      <c r="AB134" s="209" t="str">
        <f>IF(Tabla2[[#This Row],[IMPORTE TOTAL (CON IVA)]]="","",ROUND(Tabla2[[#This Row],[IMPORTE TOTAL (CON IVA)]],2))</f>
        <v/>
      </c>
      <c r="AC134" s="209" t="b">
        <f>EXACT(AB134,Tabla2[[#This Row],[IMPORTE TOTAL (CON IVA)]])</f>
        <v>1</v>
      </c>
    </row>
    <row r="135" spans="1:29" ht="39.950000000000003" customHeight="1" x14ac:dyDescent="0.25">
      <c r="A135" s="227"/>
      <c r="B135" s="225"/>
      <c r="C135" s="225"/>
      <c r="D135" s="226"/>
      <c r="E135" s="148">
        <f t="shared" si="3"/>
        <v>0</v>
      </c>
      <c r="F135" s="237"/>
      <c r="G135" s="238"/>
      <c r="H135" s="239"/>
      <c r="I135" s="225"/>
      <c r="J135" s="225"/>
      <c r="K135" s="240"/>
      <c r="L135" s="240"/>
      <c r="M135" s="241"/>
      <c r="N135" s="242"/>
      <c r="O135" s="211"/>
      <c r="P135" s="212"/>
      <c r="Q135" s="187" t="s">
        <v>484</v>
      </c>
      <c r="R135" s="208" t="str">
        <f>IF(Tabla2[[#This Row],[IMPORTE TOTAL (CON IVA)]]=Tabla2[[#This Row],[IMPORTE TOTAL (SIN IVA)]],"",((Tabla2[[#This Row],[IMPORTE TOTAL (CON IVA)]]-Tabla2[[#This Row],[IMPORTE TOTAL (SIN IVA)]])*Tabla2[[#This Row],[% IMPUTACIÓN]]))</f>
        <v/>
      </c>
      <c r="S135" s="209" t="str">
        <f t="shared" si="4"/>
        <v/>
      </c>
      <c r="T135" s="209" t="b">
        <f t="shared" si="5"/>
        <v>1</v>
      </c>
      <c r="U135" s="210"/>
      <c r="V135" s="209" t="str">
        <f>IF(Tabla2[[#This Row],[IMPORTE TOTAL (SIN IVA)]]="","",ROUND(Tabla2[[#This Row],[IMPORTE TOTAL (SIN IVA)]],2))</f>
        <v/>
      </c>
      <c r="W135" s="209" t="b">
        <f>EXACT(V135,Tabla2[[#This Row],[IMPORTE TOTAL (SIN IVA)]])</f>
        <v>1</v>
      </c>
      <c r="X135" s="210"/>
      <c r="Y135" s="209" t="str">
        <f>IF(Tabla2[[#This Row],[IMPORTE IMPUTADO SUBVENCIONABLE (SIN IVA)]]="","",ROUND(Tabla2[[#This Row],[IMPORTE IMPUTADO SUBVENCIONABLE (SIN IVA)]],2))</f>
        <v/>
      </c>
      <c r="Z135" s="209" t="b">
        <f>EXACT(Y135,Tabla2[[#This Row],[IMPORTE IMPUTADO SUBVENCIONABLE (SIN IVA)]])</f>
        <v>1</v>
      </c>
      <c r="AA135" s="210"/>
      <c r="AB135" s="209" t="str">
        <f>IF(Tabla2[[#This Row],[IMPORTE TOTAL (CON IVA)]]="","",ROUND(Tabla2[[#This Row],[IMPORTE TOTAL (CON IVA)]],2))</f>
        <v/>
      </c>
      <c r="AC135" s="209" t="b">
        <f>EXACT(AB135,Tabla2[[#This Row],[IMPORTE TOTAL (CON IVA)]])</f>
        <v>1</v>
      </c>
    </row>
    <row r="136" spans="1:29" ht="39.950000000000003" customHeight="1" x14ac:dyDescent="0.25">
      <c r="A136" s="227"/>
      <c r="B136" s="225"/>
      <c r="C136" s="225"/>
      <c r="D136" s="226"/>
      <c r="E136" s="148">
        <f t="shared" si="3"/>
        <v>0</v>
      </c>
      <c r="F136" s="237"/>
      <c r="G136" s="238"/>
      <c r="H136" s="239"/>
      <c r="I136" s="225"/>
      <c r="J136" s="225"/>
      <c r="K136" s="240"/>
      <c r="L136" s="240"/>
      <c r="M136" s="241"/>
      <c r="N136" s="242"/>
      <c r="O136" s="211"/>
      <c r="P136" s="212"/>
      <c r="Q136" s="187" t="s">
        <v>484</v>
      </c>
      <c r="R136" s="208" t="str">
        <f>IF(Tabla2[[#This Row],[IMPORTE TOTAL (CON IVA)]]=Tabla2[[#This Row],[IMPORTE TOTAL (SIN IVA)]],"",((Tabla2[[#This Row],[IMPORTE TOTAL (CON IVA)]]-Tabla2[[#This Row],[IMPORTE TOTAL (SIN IVA)]])*Tabla2[[#This Row],[% IMPUTACIÓN]]))</f>
        <v/>
      </c>
      <c r="S136" s="209" t="str">
        <f t="shared" si="4"/>
        <v/>
      </c>
      <c r="T136" s="209" t="b">
        <f t="shared" si="5"/>
        <v>1</v>
      </c>
      <c r="U136" s="210"/>
      <c r="V136" s="209" t="str">
        <f>IF(Tabla2[[#This Row],[IMPORTE TOTAL (SIN IVA)]]="","",ROUND(Tabla2[[#This Row],[IMPORTE TOTAL (SIN IVA)]],2))</f>
        <v/>
      </c>
      <c r="W136" s="209" t="b">
        <f>EXACT(V136,Tabla2[[#This Row],[IMPORTE TOTAL (SIN IVA)]])</f>
        <v>1</v>
      </c>
      <c r="X136" s="210"/>
      <c r="Y136" s="209" t="str">
        <f>IF(Tabla2[[#This Row],[IMPORTE IMPUTADO SUBVENCIONABLE (SIN IVA)]]="","",ROUND(Tabla2[[#This Row],[IMPORTE IMPUTADO SUBVENCIONABLE (SIN IVA)]],2))</f>
        <v/>
      </c>
      <c r="Z136" s="209" t="b">
        <f>EXACT(Y136,Tabla2[[#This Row],[IMPORTE IMPUTADO SUBVENCIONABLE (SIN IVA)]])</f>
        <v>1</v>
      </c>
      <c r="AA136" s="210"/>
      <c r="AB136" s="209" t="str">
        <f>IF(Tabla2[[#This Row],[IMPORTE TOTAL (CON IVA)]]="","",ROUND(Tabla2[[#This Row],[IMPORTE TOTAL (CON IVA)]],2))</f>
        <v/>
      </c>
      <c r="AC136" s="209" t="b">
        <f>EXACT(AB136,Tabla2[[#This Row],[IMPORTE TOTAL (CON IVA)]])</f>
        <v>1</v>
      </c>
    </row>
    <row r="137" spans="1:29" ht="39.950000000000003" customHeight="1" x14ac:dyDescent="0.25">
      <c r="A137" s="227"/>
      <c r="B137" s="225"/>
      <c r="C137" s="225"/>
      <c r="D137" s="226"/>
      <c r="E137" s="148">
        <f t="shared" si="3"/>
        <v>0</v>
      </c>
      <c r="F137" s="237"/>
      <c r="G137" s="238"/>
      <c r="H137" s="239"/>
      <c r="I137" s="225"/>
      <c r="J137" s="225"/>
      <c r="K137" s="240"/>
      <c r="L137" s="240"/>
      <c r="M137" s="241"/>
      <c r="N137" s="242"/>
      <c r="O137" s="211"/>
      <c r="P137" s="212"/>
      <c r="Q137" s="187" t="s">
        <v>484</v>
      </c>
      <c r="R137" s="208" t="str">
        <f>IF(Tabla2[[#This Row],[IMPORTE TOTAL (CON IVA)]]=Tabla2[[#This Row],[IMPORTE TOTAL (SIN IVA)]],"",((Tabla2[[#This Row],[IMPORTE TOTAL (CON IVA)]]-Tabla2[[#This Row],[IMPORTE TOTAL (SIN IVA)]])*Tabla2[[#This Row],[% IMPUTACIÓN]]))</f>
        <v/>
      </c>
      <c r="S137" s="209" t="str">
        <f t="shared" si="4"/>
        <v/>
      </c>
      <c r="T137" s="209" t="b">
        <f t="shared" si="5"/>
        <v>1</v>
      </c>
      <c r="U137" s="210"/>
      <c r="V137" s="209" t="str">
        <f>IF(Tabla2[[#This Row],[IMPORTE TOTAL (SIN IVA)]]="","",ROUND(Tabla2[[#This Row],[IMPORTE TOTAL (SIN IVA)]],2))</f>
        <v/>
      </c>
      <c r="W137" s="209" t="b">
        <f>EXACT(V137,Tabla2[[#This Row],[IMPORTE TOTAL (SIN IVA)]])</f>
        <v>1</v>
      </c>
      <c r="X137" s="210"/>
      <c r="Y137" s="209" t="str">
        <f>IF(Tabla2[[#This Row],[IMPORTE IMPUTADO SUBVENCIONABLE (SIN IVA)]]="","",ROUND(Tabla2[[#This Row],[IMPORTE IMPUTADO SUBVENCIONABLE (SIN IVA)]],2))</f>
        <v/>
      </c>
      <c r="Z137" s="209" t="b">
        <f>EXACT(Y137,Tabla2[[#This Row],[IMPORTE IMPUTADO SUBVENCIONABLE (SIN IVA)]])</f>
        <v>1</v>
      </c>
      <c r="AA137" s="210"/>
      <c r="AB137" s="209" t="str">
        <f>IF(Tabla2[[#This Row],[IMPORTE TOTAL (CON IVA)]]="","",ROUND(Tabla2[[#This Row],[IMPORTE TOTAL (CON IVA)]],2))</f>
        <v/>
      </c>
      <c r="AC137" s="209" t="b">
        <f>EXACT(AB137,Tabla2[[#This Row],[IMPORTE TOTAL (CON IVA)]])</f>
        <v>1</v>
      </c>
    </row>
    <row r="138" spans="1:29" ht="39.950000000000003" customHeight="1" x14ac:dyDescent="0.25">
      <c r="A138" s="227"/>
      <c r="B138" s="225"/>
      <c r="C138" s="225"/>
      <c r="D138" s="226"/>
      <c r="E138" s="148">
        <f t="shared" si="3"/>
        <v>0</v>
      </c>
      <c r="F138" s="237"/>
      <c r="G138" s="238"/>
      <c r="H138" s="239"/>
      <c r="I138" s="225"/>
      <c r="J138" s="225"/>
      <c r="K138" s="240"/>
      <c r="L138" s="240"/>
      <c r="M138" s="241"/>
      <c r="N138" s="242"/>
      <c r="O138" s="211"/>
      <c r="P138" s="212"/>
      <c r="Q138" s="187" t="s">
        <v>484</v>
      </c>
      <c r="R138" s="208" t="str">
        <f>IF(Tabla2[[#This Row],[IMPORTE TOTAL (CON IVA)]]=Tabla2[[#This Row],[IMPORTE TOTAL (SIN IVA)]],"",((Tabla2[[#This Row],[IMPORTE TOTAL (CON IVA)]]-Tabla2[[#This Row],[IMPORTE TOTAL (SIN IVA)]])*Tabla2[[#This Row],[% IMPUTACIÓN]]))</f>
        <v/>
      </c>
      <c r="S138" s="209" t="str">
        <f t="shared" si="4"/>
        <v/>
      </c>
      <c r="T138" s="209" t="b">
        <f t="shared" si="5"/>
        <v>1</v>
      </c>
      <c r="U138" s="210"/>
      <c r="V138" s="209" t="str">
        <f>IF(Tabla2[[#This Row],[IMPORTE TOTAL (SIN IVA)]]="","",ROUND(Tabla2[[#This Row],[IMPORTE TOTAL (SIN IVA)]],2))</f>
        <v/>
      </c>
      <c r="W138" s="209" t="b">
        <f>EXACT(V138,Tabla2[[#This Row],[IMPORTE TOTAL (SIN IVA)]])</f>
        <v>1</v>
      </c>
      <c r="X138" s="210"/>
      <c r="Y138" s="209" t="str">
        <f>IF(Tabla2[[#This Row],[IMPORTE IMPUTADO SUBVENCIONABLE (SIN IVA)]]="","",ROUND(Tabla2[[#This Row],[IMPORTE IMPUTADO SUBVENCIONABLE (SIN IVA)]],2))</f>
        <v/>
      </c>
      <c r="Z138" s="209" t="b">
        <f>EXACT(Y138,Tabla2[[#This Row],[IMPORTE IMPUTADO SUBVENCIONABLE (SIN IVA)]])</f>
        <v>1</v>
      </c>
      <c r="AA138" s="210"/>
      <c r="AB138" s="209" t="str">
        <f>IF(Tabla2[[#This Row],[IMPORTE TOTAL (CON IVA)]]="","",ROUND(Tabla2[[#This Row],[IMPORTE TOTAL (CON IVA)]],2))</f>
        <v/>
      </c>
      <c r="AC138" s="209" t="b">
        <f>EXACT(AB138,Tabla2[[#This Row],[IMPORTE TOTAL (CON IVA)]])</f>
        <v>1</v>
      </c>
    </row>
    <row r="139" spans="1:29" ht="39.950000000000003" customHeight="1" x14ac:dyDescent="0.25">
      <c r="A139" s="227"/>
      <c r="B139" s="225"/>
      <c r="C139" s="225"/>
      <c r="D139" s="226"/>
      <c r="E139" s="148">
        <f t="shared" si="3"/>
        <v>0</v>
      </c>
      <c r="F139" s="237"/>
      <c r="G139" s="238"/>
      <c r="H139" s="239"/>
      <c r="I139" s="225"/>
      <c r="J139" s="225"/>
      <c r="K139" s="240"/>
      <c r="L139" s="240"/>
      <c r="M139" s="241"/>
      <c r="N139" s="242"/>
      <c r="O139" s="211"/>
      <c r="P139" s="212"/>
      <c r="Q139" s="187" t="s">
        <v>484</v>
      </c>
      <c r="R139" s="208" t="str">
        <f>IF(Tabla2[[#This Row],[IMPORTE TOTAL (CON IVA)]]=Tabla2[[#This Row],[IMPORTE TOTAL (SIN IVA)]],"",((Tabla2[[#This Row],[IMPORTE TOTAL (CON IVA)]]-Tabla2[[#This Row],[IMPORTE TOTAL (SIN IVA)]])*Tabla2[[#This Row],[% IMPUTACIÓN]]))</f>
        <v/>
      </c>
      <c r="S139" s="209" t="str">
        <f t="shared" si="4"/>
        <v/>
      </c>
      <c r="T139" s="209" t="b">
        <f t="shared" si="5"/>
        <v>1</v>
      </c>
      <c r="U139" s="210"/>
      <c r="V139" s="209" t="str">
        <f>IF(Tabla2[[#This Row],[IMPORTE TOTAL (SIN IVA)]]="","",ROUND(Tabla2[[#This Row],[IMPORTE TOTAL (SIN IVA)]],2))</f>
        <v/>
      </c>
      <c r="W139" s="209" t="b">
        <f>EXACT(V139,Tabla2[[#This Row],[IMPORTE TOTAL (SIN IVA)]])</f>
        <v>1</v>
      </c>
      <c r="X139" s="210"/>
      <c r="Y139" s="209" t="str">
        <f>IF(Tabla2[[#This Row],[IMPORTE IMPUTADO SUBVENCIONABLE (SIN IVA)]]="","",ROUND(Tabla2[[#This Row],[IMPORTE IMPUTADO SUBVENCIONABLE (SIN IVA)]],2))</f>
        <v/>
      </c>
      <c r="Z139" s="209" t="b">
        <f>EXACT(Y139,Tabla2[[#This Row],[IMPORTE IMPUTADO SUBVENCIONABLE (SIN IVA)]])</f>
        <v>1</v>
      </c>
      <c r="AA139" s="210"/>
      <c r="AB139" s="209" t="str">
        <f>IF(Tabla2[[#This Row],[IMPORTE TOTAL (CON IVA)]]="","",ROUND(Tabla2[[#This Row],[IMPORTE TOTAL (CON IVA)]],2))</f>
        <v/>
      </c>
      <c r="AC139" s="209" t="b">
        <f>EXACT(AB139,Tabla2[[#This Row],[IMPORTE TOTAL (CON IVA)]])</f>
        <v>1</v>
      </c>
    </row>
    <row r="140" spans="1:29" ht="39.950000000000003" customHeight="1" x14ac:dyDescent="0.25">
      <c r="A140" s="227"/>
      <c r="B140" s="225"/>
      <c r="C140" s="225"/>
      <c r="D140" s="226"/>
      <c r="E140" s="148">
        <f t="shared" si="3"/>
        <v>0</v>
      </c>
      <c r="F140" s="237"/>
      <c r="G140" s="238"/>
      <c r="H140" s="239"/>
      <c r="I140" s="225"/>
      <c r="J140" s="225"/>
      <c r="K140" s="240"/>
      <c r="L140" s="240"/>
      <c r="M140" s="241"/>
      <c r="N140" s="242"/>
      <c r="O140" s="211"/>
      <c r="P140" s="212"/>
      <c r="Q140" s="187" t="s">
        <v>484</v>
      </c>
      <c r="R140" s="208" t="str">
        <f>IF(Tabla2[[#This Row],[IMPORTE TOTAL (CON IVA)]]=Tabla2[[#This Row],[IMPORTE TOTAL (SIN IVA)]],"",((Tabla2[[#This Row],[IMPORTE TOTAL (CON IVA)]]-Tabla2[[#This Row],[IMPORTE TOTAL (SIN IVA)]])*Tabla2[[#This Row],[% IMPUTACIÓN]]))</f>
        <v/>
      </c>
      <c r="S140" s="209" t="str">
        <f t="shared" si="4"/>
        <v/>
      </c>
      <c r="T140" s="209" t="b">
        <f t="shared" si="5"/>
        <v>1</v>
      </c>
      <c r="U140" s="210"/>
      <c r="V140" s="209" t="str">
        <f>IF(Tabla2[[#This Row],[IMPORTE TOTAL (SIN IVA)]]="","",ROUND(Tabla2[[#This Row],[IMPORTE TOTAL (SIN IVA)]],2))</f>
        <v/>
      </c>
      <c r="W140" s="209" t="b">
        <f>EXACT(V140,Tabla2[[#This Row],[IMPORTE TOTAL (SIN IVA)]])</f>
        <v>1</v>
      </c>
      <c r="X140" s="210"/>
      <c r="Y140" s="209" t="str">
        <f>IF(Tabla2[[#This Row],[IMPORTE IMPUTADO SUBVENCIONABLE (SIN IVA)]]="","",ROUND(Tabla2[[#This Row],[IMPORTE IMPUTADO SUBVENCIONABLE (SIN IVA)]],2))</f>
        <v/>
      </c>
      <c r="Z140" s="209" t="b">
        <f>EXACT(Y140,Tabla2[[#This Row],[IMPORTE IMPUTADO SUBVENCIONABLE (SIN IVA)]])</f>
        <v>1</v>
      </c>
      <c r="AA140" s="210"/>
      <c r="AB140" s="209" t="str">
        <f>IF(Tabla2[[#This Row],[IMPORTE TOTAL (CON IVA)]]="","",ROUND(Tabla2[[#This Row],[IMPORTE TOTAL (CON IVA)]],2))</f>
        <v/>
      </c>
      <c r="AC140" s="209" t="b">
        <f>EXACT(AB140,Tabla2[[#This Row],[IMPORTE TOTAL (CON IVA)]])</f>
        <v>1</v>
      </c>
    </row>
    <row r="141" spans="1:29" ht="39.950000000000003" customHeight="1" x14ac:dyDescent="0.25">
      <c r="A141" s="227"/>
      <c r="B141" s="225"/>
      <c r="C141" s="225"/>
      <c r="D141" s="226"/>
      <c r="E141" s="148">
        <f t="shared" si="3"/>
        <v>0</v>
      </c>
      <c r="F141" s="237"/>
      <c r="G141" s="238"/>
      <c r="H141" s="239"/>
      <c r="I141" s="225"/>
      <c r="J141" s="225"/>
      <c r="K141" s="240"/>
      <c r="L141" s="240"/>
      <c r="M141" s="241"/>
      <c r="N141" s="242"/>
      <c r="O141" s="211"/>
      <c r="P141" s="212"/>
      <c r="Q141" s="187" t="s">
        <v>484</v>
      </c>
      <c r="R141" s="208" t="str">
        <f>IF(Tabla2[[#This Row],[IMPORTE TOTAL (CON IVA)]]=Tabla2[[#This Row],[IMPORTE TOTAL (SIN IVA)]],"",((Tabla2[[#This Row],[IMPORTE TOTAL (CON IVA)]]-Tabla2[[#This Row],[IMPORTE TOTAL (SIN IVA)]])*Tabla2[[#This Row],[% IMPUTACIÓN]]))</f>
        <v/>
      </c>
      <c r="S141" s="209" t="str">
        <f t="shared" si="4"/>
        <v/>
      </c>
      <c r="T141" s="209" t="b">
        <f t="shared" si="5"/>
        <v>1</v>
      </c>
      <c r="U141" s="210"/>
      <c r="V141" s="209" t="str">
        <f>IF(Tabla2[[#This Row],[IMPORTE TOTAL (SIN IVA)]]="","",ROUND(Tabla2[[#This Row],[IMPORTE TOTAL (SIN IVA)]],2))</f>
        <v/>
      </c>
      <c r="W141" s="209" t="b">
        <f>EXACT(V141,Tabla2[[#This Row],[IMPORTE TOTAL (SIN IVA)]])</f>
        <v>1</v>
      </c>
      <c r="X141" s="210"/>
      <c r="Y141" s="209" t="str">
        <f>IF(Tabla2[[#This Row],[IMPORTE IMPUTADO SUBVENCIONABLE (SIN IVA)]]="","",ROUND(Tabla2[[#This Row],[IMPORTE IMPUTADO SUBVENCIONABLE (SIN IVA)]],2))</f>
        <v/>
      </c>
      <c r="Z141" s="209" t="b">
        <f>EXACT(Y141,Tabla2[[#This Row],[IMPORTE IMPUTADO SUBVENCIONABLE (SIN IVA)]])</f>
        <v>1</v>
      </c>
      <c r="AA141" s="210"/>
      <c r="AB141" s="209" t="str">
        <f>IF(Tabla2[[#This Row],[IMPORTE TOTAL (CON IVA)]]="","",ROUND(Tabla2[[#This Row],[IMPORTE TOTAL (CON IVA)]],2))</f>
        <v/>
      </c>
      <c r="AC141" s="209" t="b">
        <f>EXACT(AB141,Tabla2[[#This Row],[IMPORTE TOTAL (CON IVA)]])</f>
        <v>1</v>
      </c>
    </row>
    <row r="142" spans="1:29" ht="39.950000000000003" customHeight="1" x14ac:dyDescent="0.25">
      <c r="A142" s="227"/>
      <c r="B142" s="225"/>
      <c r="C142" s="225"/>
      <c r="D142" s="226"/>
      <c r="E142" s="148">
        <f t="shared" si="3"/>
        <v>0</v>
      </c>
      <c r="F142" s="237"/>
      <c r="G142" s="238"/>
      <c r="H142" s="239"/>
      <c r="I142" s="225"/>
      <c r="J142" s="225"/>
      <c r="K142" s="240"/>
      <c r="L142" s="240"/>
      <c r="M142" s="241"/>
      <c r="N142" s="242"/>
      <c r="O142" s="211"/>
      <c r="P142" s="212"/>
      <c r="Q142" s="187" t="s">
        <v>484</v>
      </c>
      <c r="R142" s="208" t="str">
        <f>IF(Tabla2[[#This Row],[IMPORTE TOTAL (CON IVA)]]=Tabla2[[#This Row],[IMPORTE TOTAL (SIN IVA)]],"",((Tabla2[[#This Row],[IMPORTE TOTAL (CON IVA)]]-Tabla2[[#This Row],[IMPORTE TOTAL (SIN IVA)]])*Tabla2[[#This Row],[% IMPUTACIÓN]]))</f>
        <v/>
      </c>
      <c r="S142" s="209" t="str">
        <f t="shared" si="4"/>
        <v/>
      </c>
      <c r="T142" s="209" t="b">
        <f t="shared" si="5"/>
        <v>1</v>
      </c>
      <c r="U142" s="210"/>
      <c r="V142" s="209" t="str">
        <f>IF(Tabla2[[#This Row],[IMPORTE TOTAL (SIN IVA)]]="","",ROUND(Tabla2[[#This Row],[IMPORTE TOTAL (SIN IVA)]],2))</f>
        <v/>
      </c>
      <c r="W142" s="209" t="b">
        <f>EXACT(V142,Tabla2[[#This Row],[IMPORTE TOTAL (SIN IVA)]])</f>
        <v>1</v>
      </c>
      <c r="X142" s="210"/>
      <c r="Y142" s="209" t="str">
        <f>IF(Tabla2[[#This Row],[IMPORTE IMPUTADO SUBVENCIONABLE (SIN IVA)]]="","",ROUND(Tabla2[[#This Row],[IMPORTE IMPUTADO SUBVENCIONABLE (SIN IVA)]],2))</f>
        <v/>
      </c>
      <c r="Z142" s="209" t="b">
        <f>EXACT(Y142,Tabla2[[#This Row],[IMPORTE IMPUTADO SUBVENCIONABLE (SIN IVA)]])</f>
        <v>1</v>
      </c>
      <c r="AA142" s="210"/>
      <c r="AB142" s="209" t="str">
        <f>IF(Tabla2[[#This Row],[IMPORTE TOTAL (CON IVA)]]="","",ROUND(Tabla2[[#This Row],[IMPORTE TOTAL (CON IVA)]],2))</f>
        <v/>
      </c>
      <c r="AC142" s="209" t="b">
        <f>EXACT(AB142,Tabla2[[#This Row],[IMPORTE TOTAL (CON IVA)]])</f>
        <v>1</v>
      </c>
    </row>
    <row r="143" spans="1:29" ht="39.950000000000003" customHeight="1" x14ac:dyDescent="0.25">
      <c r="A143" s="227"/>
      <c r="B143" s="225"/>
      <c r="C143" s="225"/>
      <c r="D143" s="226"/>
      <c r="E143" s="148">
        <f t="shared" si="3"/>
        <v>0</v>
      </c>
      <c r="F143" s="237"/>
      <c r="G143" s="238"/>
      <c r="H143" s="239"/>
      <c r="I143" s="225"/>
      <c r="J143" s="225"/>
      <c r="K143" s="240"/>
      <c r="L143" s="240"/>
      <c r="M143" s="241"/>
      <c r="N143" s="242"/>
      <c r="O143" s="211"/>
      <c r="P143" s="212"/>
      <c r="Q143" s="187" t="s">
        <v>484</v>
      </c>
      <c r="R143" s="208" t="str">
        <f>IF(Tabla2[[#This Row],[IMPORTE TOTAL (CON IVA)]]=Tabla2[[#This Row],[IMPORTE TOTAL (SIN IVA)]],"",((Tabla2[[#This Row],[IMPORTE TOTAL (CON IVA)]]-Tabla2[[#This Row],[IMPORTE TOTAL (SIN IVA)]])*Tabla2[[#This Row],[% IMPUTACIÓN]]))</f>
        <v/>
      </c>
      <c r="S143" s="209" t="str">
        <f t="shared" si="4"/>
        <v/>
      </c>
      <c r="T143" s="209" t="b">
        <f t="shared" si="5"/>
        <v>1</v>
      </c>
      <c r="U143" s="210"/>
      <c r="V143" s="209" t="str">
        <f>IF(Tabla2[[#This Row],[IMPORTE TOTAL (SIN IVA)]]="","",ROUND(Tabla2[[#This Row],[IMPORTE TOTAL (SIN IVA)]],2))</f>
        <v/>
      </c>
      <c r="W143" s="209" t="b">
        <f>EXACT(V143,Tabla2[[#This Row],[IMPORTE TOTAL (SIN IVA)]])</f>
        <v>1</v>
      </c>
      <c r="X143" s="210"/>
      <c r="Y143" s="209" t="str">
        <f>IF(Tabla2[[#This Row],[IMPORTE IMPUTADO SUBVENCIONABLE (SIN IVA)]]="","",ROUND(Tabla2[[#This Row],[IMPORTE IMPUTADO SUBVENCIONABLE (SIN IVA)]],2))</f>
        <v/>
      </c>
      <c r="Z143" s="209" t="b">
        <f>EXACT(Y143,Tabla2[[#This Row],[IMPORTE IMPUTADO SUBVENCIONABLE (SIN IVA)]])</f>
        <v>1</v>
      </c>
      <c r="AA143" s="210"/>
      <c r="AB143" s="209" t="str">
        <f>IF(Tabla2[[#This Row],[IMPORTE TOTAL (CON IVA)]]="","",ROUND(Tabla2[[#This Row],[IMPORTE TOTAL (CON IVA)]],2))</f>
        <v/>
      </c>
      <c r="AC143" s="209" t="b">
        <f>EXACT(AB143,Tabla2[[#This Row],[IMPORTE TOTAL (CON IVA)]])</f>
        <v>1</v>
      </c>
    </row>
    <row r="144" spans="1:29" ht="39.950000000000003" customHeight="1" x14ac:dyDescent="0.25">
      <c r="A144" s="227"/>
      <c r="B144" s="225"/>
      <c r="C144" s="225"/>
      <c r="D144" s="226"/>
      <c r="E144" s="148">
        <f t="shared" si="3"/>
        <v>0</v>
      </c>
      <c r="F144" s="237"/>
      <c r="G144" s="238"/>
      <c r="H144" s="239"/>
      <c r="I144" s="225"/>
      <c r="J144" s="225"/>
      <c r="K144" s="240"/>
      <c r="L144" s="240"/>
      <c r="M144" s="241"/>
      <c r="N144" s="242"/>
      <c r="O144" s="211"/>
      <c r="P144" s="212"/>
      <c r="Q144" s="187" t="s">
        <v>484</v>
      </c>
      <c r="R144" s="208" t="str">
        <f>IF(Tabla2[[#This Row],[IMPORTE TOTAL (CON IVA)]]=Tabla2[[#This Row],[IMPORTE TOTAL (SIN IVA)]],"",((Tabla2[[#This Row],[IMPORTE TOTAL (CON IVA)]]-Tabla2[[#This Row],[IMPORTE TOTAL (SIN IVA)]])*Tabla2[[#This Row],[% IMPUTACIÓN]]))</f>
        <v/>
      </c>
      <c r="S144" s="209" t="str">
        <f t="shared" si="4"/>
        <v/>
      </c>
      <c r="T144" s="209" t="b">
        <f t="shared" si="5"/>
        <v>1</v>
      </c>
      <c r="U144" s="210"/>
      <c r="V144" s="209" t="str">
        <f>IF(Tabla2[[#This Row],[IMPORTE TOTAL (SIN IVA)]]="","",ROUND(Tabla2[[#This Row],[IMPORTE TOTAL (SIN IVA)]],2))</f>
        <v/>
      </c>
      <c r="W144" s="209" t="b">
        <f>EXACT(V144,Tabla2[[#This Row],[IMPORTE TOTAL (SIN IVA)]])</f>
        <v>1</v>
      </c>
      <c r="X144" s="210"/>
      <c r="Y144" s="209" t="str">
        <f>IF(Tabla2[[#This Row],[IMPORTE IMPUTADO SUBVENCIONABLE (SIN IVA)]]="","",ROUND(Tabla2[[#This Row],[IMPORTE IMPUTADO SUBVENCIONABLE (SIN IVA)]],2))</f>
        <v/>
      </c>
      <c r="Z144" s="209" t="b">
        <f>EXACT(Y144,Tabla2[[#This Row],[IMPORTE IMPUTADO SUBVENCIONABLE (SIN IVA)]])</f>
        <v>1</v>
      </c>
      <c r="AA144" s="210"/>
      <c r="AB144" s="209" t="str">
        <f>IF(Tabla2[[#This Row],[IMPORTE TOTAL (CON IVA)]]="","",ROUND(Tabla2[[#This Row],[IMPORTE TOTAL (CON IVA)]],2))</f>
        <v/>
      </c>
      <c r="AC144" s="209" t="b">
        <f>EXACT(AB144,Tabla2[[#This Row],[IMPORTE TOTAL (CON IVA)]])</f>
        <v>1</v>
      </c>
    </row>
    <row r="145" spans="1:29" ht="39.950000000000003" customHeight="1" x14ac:dyDescent="0.25">
      <c r="A145" s="227"/>
      <c r="B145" s="225"/>
      <c r="C145" s="225"/>
      <c r="D145" s="226"/>
      <c r="E145" s="148">
        <f t="shared" si="3"/>
        <v>0</v>
      </c>
      <c r="F145" s="237"/>
      <c r="G145" s="238"/>
      <c r="H145" s="239"/>
      <c r="I145" s="225"/>
      <c r="J145" s="225"/>
      <c r="K145" s="240"/>
      <c r="L145" s="240"/>
      <c r="M145" s="241"/>
      <c r="N145" s="242"/>
      <c r="O145" s="211"/>
      <c r="P145" s="212"/>
      <c r="Q145" s="187" t="s">
        <v>484</v>
      </c>
      <c r="R145" s="208" t="str">
        <f>IF(Tabla2[[#This Row],[IMPORTE TOTAL (CON IVA)]]=Tabla2[[#This Row],[IMPORTE TOTAL (SIN IVA)]],"",((Tabla2[[#This Row],[IMPORTE TOTAL (CON IVA)]]-Tabla2[[#This Row],[IMPORTE TOTAL (SIN IVA)]])*Tabla2[[#This Row],[% IMPUTACIÓN]]))</f>
        <v/>
      </c>
      <c r="S145" s="209" t="str">
        <f t="shared" si="4"/>
        <v/>
      </c>
      <c r="T145" s="209" t="b">
        <f t="shared" si="5"/>
        <v>1</v>
      </c>
      <c r="U145" s="210"/>
      <c r="V145" s="209" t="str">
        <f>IF(Tabla2[[#This Row],[IMPORTE TOTAL (SIN IVA)]]="","",ROUND(Tabla2[[#This Row],[IMPORTE TOTAL (SIN IVA)]],2))</f>
        <v/>
      </c>
      <c r="W145" s="209" t="b">
        <f>EXACT(V145,Tabla2[[#This Row],[IMPORTE TOTAL (SIN IVA)]])</f>
        <v>1</v>
      </c>
      <c r="X145" s="210"/>
      <c r="Y145" s="209" t="str">
        <f>IF(Tabla2[[#This Row],[IMPORTE IMPUTADO SUBVENCIONABLE (SIN IVA)]]="","",ROUND(Tabla2[[#This Row],[IMPORTE IMPUTADO SUBVENCIONABLE (SIN IVA)]],2))</f>
        <v/>
      </c>
      <c r="Z145" s="209" t="b">
        <f>EXACT(Y145,Tabla2[[#This Row],[IMPORTE IMPUTADO SUBVENCIONABLE (SIN IVA)]])</f>
        <v>1</v>
      </c>
      <c r="AA145" s="210"/>
      <c r="AB145" s="209" t="str">
        <f>IF(Tabla2[[#This Row],[IMPORTE TOTAL (CON IVA)]]="","",ROUND(Tabla2[[#This Row],[IMPORTE TOTAL (CON IVA)]],2))</f>
        <v/>
      </c>
      <c r="AC145" s="209" t="b">
        <f>EXACT(AB145,Tabla2[[#This Row],[IMPORTE TOTAL (CON IVA)]])</f>
        <v>1</v>
      </c>
    </row>
    <row r="146" spans="1:29" ht="39.950000000000003" customHeight="1" x14ac:dyDescent="0.25">
      <c r="A146" s="227"/>
      <c r="B146" s="225"/>
      <c r="C146" s="225"/>
      <c r="D146" s="226"/>
      <c r="E146" s="148">
        <f t="shared" si="3"/>
        <v>0</v>
      </c>
      <c r="F146" s="237"/>
      <c r="G146" s="238"/>
      <c r="H146" s="239"/>
      <c r="I146" s="225"/>
      <c r="J146" s="225"/>
      <c r="K146" s="240"/>
      <c r="L146" s="240"/>
      <c r="M146" s="241"/>
      <c r="N146" s="242"/>
      <c r="O146" s="211"/>
      <c r="P146" s="212"/>
      <c r="Q146" s="187" t="s">
        <v>484</v>
      </c>
      <c r="R146" s="208" t="str">
        <f>IF(Tabla2[[#This Row],[IMPORTE TOTAL (CON IVA)]]=Tabla2[[#This Row],[IMPORTE TOTAL (SIN IVA)]],"",((Tabla2[[#This Row],[IMPORTE TOTAL (CON IVA)]]-Tabla2[[#This Row],[IMPORTE TOTAL (SIN IVA)]])*Tabla2[[#This Row],[% IMPUTACIÓN]]))</f>
        <v/>
      </c>
      <c r="S146" s="209" t="str">
        <f t="shared" si="4"/>
        <v/>
      </c>
      <c r="T146" s="209" t="b">
        <f t="shared" si="5"/>
        <v>1</v>
      </c>
      <c r="U146" s="210"/>
      <c r="V146" s="209" t="str">
        <f>IF(Tabla2[[#This Row],[IMPORTE TOTAL (SIN IVA)]]="","",ROUND(Tabla2[[#This Row],[IMPORTE TOTAL (SIN IVA)]],2))</f>
        <v/>
      </c>
      <c r="W146" s="209" t="b">
        <f>EXACT(V146,Tabla2[[#This Row],[IMPORTE TOTAL (SIN IVA)]])</f>
        <v>1</v>
      </c>
      <c r="X146" s="210"/>
      <c r="Y146" s="209" t="str">
        <f>IF(Tabla2[[#This Row],[IMPORTE IMPUTADO SUBVENCIONABLE (SIN IVA)]]="","",ROUND(Tabla2[[#This Row],[IMPORTE IMPUTADO SUBVENCIONABLE (SIN IVA)]],2))</f>
        <v/>
      </c>
      <c r="Z146" s="209" t="b">
        <f>EXACT(Y146,Tabla2[[#This Row],[IMPORTE IMPUTADO SUBVENCIONABLE (SIN IVA)]])</f>
        <v>1</v>
      </c>
      <c r="AA146" s="210"/>
      <c r="AB146" s="209" t="str">
        <f>IF(Tabla2[[#This Row],[IMPORTE TOTAL (CON IVA)]]="","",ROUND(Tabla2[[#This Row],[IMPORTE TOTAL (CON IVA)]],2))</f>
        <v/>
      </c>
      <c r="AC146" s="209" t="b">
        <f>EXACT(AB146,Tabla2[[#This Row],[IMPORTE TOTAL (CON IVA)]])</f>
        <v>1</v>
      </c>
    </row>
    <row r="147" spans="1:29" ht="39.950000000000003" customHeight="1" x14ac:dyDescent="0.25">
      <c r="A147" s="227"/>
      <c r="B147" s="225"/>
      <c r="C147" s="225"/>
      <c r="D147" s="226"/>
      <c r="E147" s="148">
        <f t="shared" si="3"/>
        <v>0</v>
      </c>
      <c r="F147" s="237"/>
      <c r="G147" s="238"/>
      <c r="H147" s="239"/>
      <c r="I147" s="225"/>
      <c r="J147" s="225"/>
      <c r="K147" s="240"/>
      <c r="L147" s="240"/>
      <c r="M147" s="241"/>
      <c r="N147" s="242"/>
      <c r="O147" s="211"/>
      <c r="P147" s="212"/>
      <c r="Q147" s="187" t="s">
        <v>484</v>
      </c>
      <c r="R147" s="208" t="str">
        <f>IF(Tabla2[[#This Row],[IMPORTE TOTAL (CON IVA)]]=Tabla2[[#This Row],[IMPORTE TOTAL (SIN IVA)]],"",((Tabla2[[#This Row],[IMPORTE TOTAL (CON IVA)]]-Tabla2[[#This Row],[IMPORTE TOTAL (SIN IVA)]])*Tabla2[[#This Row],[% IMPUTACIÓN]]))</f>
        <v/>
      </c>
      <c r="S147" s="209" t="str">
        <f t="shared" si="4"/>
        <v/>
      </c>
      <c r="T147" s="209" t="b">
        <f t="shared" si="5"/>
        <v>1</v>
      </c>
      <c r="U147" s="210"/>
      <c r="V147" s="209" t="str">
        <f>IF(Tabla2[[#This Row],[IMPORTE TOTAL (SIN IVA)]]="","",ROUND(Tabla2[[#This Row],[IMPORTE TOTAL (SIN IVA)]],2))</f>
        <v/>
      </c>
      <c r="W147" s="209" t="b">
        <f>EXACT(V147,Tabla2[[#This Row],[IMPORTE TOTAL (SIN IVA)]])</f>
        <v>1</v>
      </c>
      <c r="X147" s="210"/>
      <c r="Y147" s="209" t="str">
        <f>IF(Tabla2[[#This Row],[IMPORTE IMPUTADO SUBVENCIONABLE (SIN IVA)]]="","",ROUND(Tabla2[[#This Row],[IMPORTE IMPUTADO SUBVENCIONABLE (SIN IVA)]],2))</f>
        <v/>
      </c>
      <c r="Z147" s="209" t="b">
        <f>EXACT(Y147,Tabla2[[#This Row],[IMPORTE IMPUTADO SUBVENCIONABLE (SIN IVA)]])</f>
        <v>1</v>
      </c>
      <c r="AA147" s="210"/>
      <c r="AB147" s="209" t="str">
        <f>IF(Tabla2[[#This Row],[IMPORTE TOTAL (CON IVA)]]="","",ROUND(Tabla2[[#This Row],[IMPORTE TOTAL (CON IVA)]],2))</f>
        <v/>
      </c>
      <c r="AC147" s="209" t="b">
        <f>EXACT(AB147,Tabla2[[#This Row],[IMPORTE TOTAL (CON IVA)]])</f>
        <v>1</v>
      </c>
    </row>
    <row r="148" spans="1:29" ht="39.950000000000003" customHeight="1" x14ac:dyDescent="0.25">
      <c r="A148" s="227"/>
      <c r="B148" s="225"/>
      <c r="C148" s="225"/>
      <c r="D148" s="226"/>
      <c r="E148" s="148">
        <f t="shared" ref="E148:E200" si="6">IF(OR(D148="",F148=""),0,F148/D148)</f>
        <v>0</v>
      </c>
      <c r="F148" s="237"/>
      <c r="G148" s="238"/>
      <c r="H148" s="239"/>
      <c r="I148" s="225"/>
      <c r="J148" s="225"/>
      <c r="K148" s="240"/>
      <c r="L148" s="240"/>
      <c r="M148" s="241"/>
      <c r="N148" s="242"/>
      <c r="O148" s="211"/>
      <c r="P148" s="212"/>
      <c r="Q148" s="187" t="s">
        <v>484</v>
      </c>
      <c r="R148" s="208" t="str">
        <f>IF(Tabla2[[#This Row],[IMPORTE TOTAL (CON IVA)]]=Tabla2[[#This Row],[IMPORTE TOTAL (SIN IVA)]],"",((Tabla2[[#This Row],[IMPORTE TOTAL (CON IVA)]]-Tabla2[[#This Row],[IMPORTE TOTAL (SIN IVA)]])*Tabla2[[#This Row],[% IMPUTACIÓN]]))</f>
        <v/>
      </c>
      <c r="S148" s="209" t="str">
        <f t="shared" ref="S148:S200" si="7">IF(R148="","",ROUND(R148,2))</f>
        <v/>
      </c>
      <c r="T148" s="209" t="b">
        <f t="shared" ref="T148:T200" si="8">EXACT(R148,S148)</f>
        <v>1</v>
      </c>
      <c r="U148" s="210"/>
      <c r="V148" s="209" t="str">
        <f>IF(Tabla2[[#This Row],[IMPORTE TOTAL (SIN IVA)]]="","",ROUND(Tabla2[[#This Row],[IMPORTE TOTAL (SIN IVA)]],2))</f>
        <v/>
      </c>
      <c r="W148" s="209" t="b">
        <f>EXACT(V148,Tabla2[[#This Row],[IMPORTE TOTAL (SIN IVA)]])</f>
        <v>1</v>
      </c>
      <c r="X148" s="210"/>
      <c r="Y148" s="209" t="str">
        <f>IF(Tabla2[[#This Row],[IMPORTE IMPUTADO SUBVENCIONABLE (SIN IVA)]]="","",ROUND(Tabla2[[#This Row],[IMPORTE IMPUTADO SUBVENCIONABLE (SIN IVA)]],2))</f>
        <v/>
      </c>
      <c r="Z148" s="209" t="b">
        <f>EXACT(Y148,Tabla2[[#This Row],[IMPORTE IMPUTADO SUBVENCIONABLE (SIN IVA)]])</f>
        <v>1</v>
      </c>
      <c r="AA148" s="210"/>
      <c r="AB148" s="209" t="str">
        <f>IF(Tabla2[[#This Row],[IMPORTE TOTAL (CON IVA)]]="","",ROUND(Tabla2[[#This Row],[IMPORTE TOTAL (CON IVA)]],2))</f>
        <v/>
      </c>
      <c r="AC148" s="209" t="b">
        <f>EXACT(AB148,Tabla2[[#This Row],[IMPORTE TOTAL (CON IVA)]])</f>
        <v>1</v>
      </c>
    </row>
    <row r="149" spans="1:29" ht="39.950000000000003" customHeight="1" x14ac:dyDescent="0.25">
      <c r="A149" s="227"/>
      <c r="B149" s="225"/>
      <c r="C149" s="225"/>
      <c r="D149" s="226"/>
      <c r="E149" s="148">
        <f t="shared" si="6"/>
        <v>0</v>
      </c>
      <c r="F149" s="237"/>
      <c r="G149" s="238"/>
      <c r="H149" s="239"/>
      <c r="I149" s="225"/>
      <c r="J149" s="225"/>
      <c r="K149" s="240"/>
      <c r="L149" s="240"/>
      <c r="M149" s="241"/>
      <c r="N149" s="242"/>
      <c r="O149" s="211"/>
      <c r="P149" s="212"/>
      <c r="Q149" s="187" t="s">
        <v>484</v>
      </c>
      <c r="R149" s="208" t="str">
        <f>IF(Tabla2[[#This Row],[IMPORTE TOTAL (CON IVA)]]=Tabla2[[#This Row],[IMPORTE TOTAL (SIN IVA)]],"",((Tabla2[[#This Row],[IMPORTE TOTAL (CON IVA)]]-Tabla2[[#This Row],[IMPORTE TOTAL (SIN IVA)]])*Tabla2[[#This Row],[% IMPUTACIÓN]]))</f>
        <v/>
      </c>
      <c r="S149" s="209" t="str">
        <f t="shared" si="7"/>
        <v/>
      </c>
      <c r="T149" s="209" t="b">
        <f t="shared" si="8"/>
        <v>1</v>
      </c>
      <c r="U149" s="210"/>
      <c r="V149" s="209" t="str">
        <f>IF(Tabla2[[#This Row],[IMPORTE TOTAL (SIN IVA)]]="","",ROUND(Tabla2[[#This Row],[IMPORTE TOTAL (SIN IVA)]],2))</f>
        <v/>
      </c>
      <c r="W149" s="209" t="b">
        <f>EXACT(V149,Tabla2[[#This Row],[IMPORTE TOTAL (SIN IVA)]])</f>
        <v>1</v>
      </c>
      <c r="X149" s="210"/>
      <c r="Y149" s="209" t="str">
        <f>IF(Tabla2[[#This Row],[IMPORTE IMPUTADO SUBVENCIONABLE (SIN IVA)]]="","",ROUND(Tabla2[[#This Row],[IMPORTE IMPUTADO SUBVENCIONABLE (SIN IVA)]],2))</f>
        <v/>
      </c>
      <c r="Z149" s="209" t="b">
        <f>EXACT(Y149,Tabla2[[#This Row],[IMPORTE IMPUTADO SUBVENCIONABLE (SIN IVA)]])</f>
        <v>1</v>
      </c>
      <c r="AA149" s="210"/>
      <c r="AB149" s="209" t="str">
        <f>IF(Tabla2[[#This Row],[IMPORTE TOTAL (CON IVA)]]="","",ROUND(Tabla2[[#This Row],[IMPORTE TOTAL (CON IVA)]],2))</f>
        <v/>
      </c>
      <c r="AC149" s="209" t="b">
        <f>EXACT(AB149,Tabla2[[#This Row],[IMPORTE TOTAL (CON IVA)]])</f>
        <v>1</v>
      </c>
    </row>
    <row r="150" spans="1:29" ht="39.950000000000003" customHeight="1" x14ac:dyDescent="0.25">
      <c r="A150" s="227"/>
      <c r="B150" s="225"/>
      <c r="C150" s="225"/>
      <c r="D150" s="226"/>
      <c r="E150" s="148">
        <f t="shared" si="6"/>
        <v>0</v>
      </c>
      <c r="F150" s="237"/>
      <c r="G150" s="238"/>
      <c r="H150" s="239"/>
      <c r="I150" s="225"/>
      <c r="J150" s="225"/>
      <c r="K150" s="240"/>
      <c r="L150" s="240"/>
      <c r="M150" s="241"/>
      <c r="N150" s="242"/>
      <c r="O150" s="211"/>
      <c r="P150" s="212"/>
      <c r="Q150" s="187" t="s">
        <v>484</v>
      </c>
      <c r="R150" s="208" t="str">
        <f>IF(Tabla2[[#This Row],[IMPORTE TOTAL (CON IVA)]]=Tabla2[[#This Row],[IMPORTE TOTAL (SIN IVA)]],"",((Tabla2[[#This Row],[IMPORTE TOTAL (CON IVA)]]-Tabla2[[#This Row],[IMPORTE TOTAL (SIN IVA)]])*Tabla2[[#This Row],[% IMPUTACIÓN]]))</f>
        <v/>
      </c>
      <c r="S150" s="209" t="str">
        <f t="shared" si="7"/>
        <v/>
      </c>
      <c r="T150" s="209" t="b">
        <f t="shared" si="8"/>
        <v>1</v>
      </c>
      <c r="U150" s="210"/>
      <c r="V150" s="209" t="str">
        <f>IF(Tabla2[[#This Row],[IMPORTE TOTAL (SIN IVA)]]="","",ROUND(Tabla2[[#This Row],[IMPORTE TOTAL (SIN IVA)]],2))</f>
        <v/>
      </c>
      <c r="W150" s="209" t="b">
        <f>EXACT(V150,Tabla2[[#This Row],[IMPORTE TOTAL (SIN IVA)]])</f>
        <v>1</v>
      </c>
      <c r="X150" s="210"/>
      <c r="Y150" s="209" t="str">
        <f>IF(Tabla2[[#This Row],[IMPORTE IMPUTADO SUBVENCIONABLE (SIN IVA)]]="","",ROUND(Tabla2[[#This Row],[IMPORTE IMPUTADO SUBVENCIONABLE (SIN IVA)]],2))</f>
        <v/>
      </c>
      <c r="Z150" s="209" t="b">
        <f>EXACT(Y150,Tabla2[[#This Row],[IMPORTE IMPUTADO SUBVENCIONABLE (SIN IVA)]])</f>
        <v>1</v>
      </c>
      <c r="AA150" s="210"/>
      <c r="AB150" s="209" t="str">
        <f>IF(Tabla2[[#This Row],[IMPORTE TOTAL (CON IVA)]]="","",ROUND(Tabla2[[#This Row],[IMPORTE TOTAL (CON IVA)]],2))</f>
        <v/>
      </c>
      <c r="AC150" s="209" t="b">
        <f>EXACT(AB150,Tabla2[[#This Row],[IMPORTE TOTAL (CON IVA)]])</f>
        <v>1</v>
      </c>
    </row>
    <row r="151" spans="1:29" ht="39.950000000000003" customHeight="1" x14ac:dyDescent="0.25">
      <c r="A151" s="227"/>
      <c r="B151" s="225"/>
      <c r="C151" s="225"/>
      <c r="D151" s="226"/>
      <c r="E151" s="148">
        <f t="shared" si="6"/>
        <v>0</v>
      </c>
      <c r="F151" s="237"/>
      <c r="G151" s="238"/>
      <c r="H151" s="239"/>
      <c r="I151" s="225"/>
      <c r="J151" s="225"/>
      <c r="K151" s="240"/>
      <c r="L151" s="240"/>
      <c r="M151" s="241"/>
      <c r="N151" s="242"/>
      <c r="O151" s="211"/>
      <c r="P151" s="212"/>
      <c r="Q151" s="187" t="s">
        <v>484</v>
      </c>
      <c r="R151" s="208" t="str">
        <f>IF(Tabla2[[#This Row],[IMPORTE TOTAL (CON IVA)]]=Tabla2[[#This Row],[IMPORTE TOTAL (SIN IVA)]],"",((Tabla2[[#This Row],[IMPORTE TOTAL (CON IVA)]]-Tabla2[[#This Row],[IMPORTE TOTAL (SIN IVA)]])*Tabla2[[#This Row],[% IMPUTACIÓN]]))</f>
        <v/>
      </c>
      <c r="S151" s="209" t="str">
        <f t="shared" si="7"/>
        <v/>
      </c>
      <c r="T151" s="209" t="b">
        <f t="shared" si="8"/>
        <v>1</v>
      </c>
      <c r="U151" s="210"/>
      <c r="V151" s="209" t="str">
        <f>IF(Tabla2[[#This Row],[IMPORTE TOTAL (SIN IVA)]]="","",ROUND(Tabla2[[#This Row],[IMPORTE TOTAL (SIN IVA)]],2))</f>
        <v/>
      </c>
      <c r="W151" s="209" t="b">
        <f>EXACT(V151,Tabla2[[#This Row],[IMPORTE TOTAL (SIN IVA)]])</f>
        <v>1</v>
      </c>
      <c r="X151" s="210"/>
      <c r="Y151" s="209" t="str">
        <f>IF(Tabla2[[#This Row],[IMPORTE IMPUTADO SUBVENCIONABLE (SIN IVA)]]="","",ROUND(Tabla2[[#This Row],[IMPORTE IMPUTADO SUBVENCIONABLE (SIN IVA)]],2))</f>
        <v/>
      </c>
      <c r="Z151" s="209" t="b">
        <f>EXACT(Y151,Tabla2[[#This Row],[IMPORTE IMPUTADO SUBVENCIONABLE (SIN IVA)]])</f>
        <v>1</v>
      </c>
      <c r="AA151" s="210"/>
      <c r="AB151" s="209" t="str">
        <f>IF(Tabla2[[#This Row],[IMPORTE TOTAL (CON IVA)]]="","",ROUND(Tabla2[[#This Row],[IMPORTE TOTAL (CON IVA)]],2))</f>
        <v/>
      </c>
      <c r="AC151" s="209" t="b">
        <f>EXACT(AB151,Tabla2[[#This Row],[IMPORTE TOTAL (CON IVA)]])</f>
        <v>1</v>
      </c>
    </row>
    <row r="152" spans="1:29" ht="39.950000000000003" customHeight="1" x14ac:dyDescent="0.25">
      <c r="A152" s="227"/>
      <c r="B152" s="225"/>
      <c r="C152" s="225"/>
      <c r="D152" s="226"/>
      <c r="E152" s="148">
        <f t="shared" si="6"/>
        <v>0</v>
      </c>
      <c r="F152" s="237"/>
      <c r="G152" s="238"/>
      <c r="H152" s="239"/>
      <c r="I152" s="225"/>
      <c r="J152" s="225"/>
      <c r="K152" s="240"/>
      <c r="L152" s="240"/>
      <c r="M152" s="241"/>
      <c r="N152" s="242"/>
      <c r="O152" s="211"/>
      <c r="P152" s="212"/>
      <c r="Q152" s="187" t="s">
        <v>484</v>
      </c>
      <c r="R152" s="208" t="str">
        <f>IF(Tabla2[[#This Row],[IMPORTE TOTAL (CON IVA)]]=Tabla2[[#This Row],[IMPORTE TOTAL (SIN IVA)]],"",((Tabla2[[#This Row],[IMPORTE TOTAL (CON IVA)]]-Tabla2[[#This Row],[IMPORTE TOTAL (SIN IVA)]])*Tabla2[[#This Row],[% IMPUTACIÓN]]))</f>
        <v/>
      </c>
      <c r="S152" s="209" t="str">
        <f t="shared" si="7"/>
        <v/>
      </c>
      <c r="T152" s="209" t="b">
        <f t="shared" si="8"/>
        <v>1</v>
      </c>
      <c r="U152" s="210"/>
      <c r="V152" s="209" t="str">
        <f>IF(Tabla2[[#This Row],[IMPORTE TOTAL (SIN IVA)]]="","",ROUND(Tabla2[[#This Row],[IMPORTE TOTAL (SIN IVA)]],2))</f>
        <v/>
      </c>
      <c r="W152" s="209" t="b">
        <f>EXACT(V152,Tabla2[[#This Row],[IMPORTE TOTAL (SIN IVA)]])</f>
        <v>1</v>
      </c>
      <c r="X152" s="210"/>
      <c r="Y152" s="209" t="str">
        <f>IF(Tabla2[[#This Row],[IMPORTE IMPUTADO SUBVENCIONABLE (SIN IVA)]]="","",ROUND(Tabla2[[#This Row],[IMPORTE IMPUTADO SUBVENCIONABLE (SIN IVA)]],2))</f>
        <v/>
      </c>
      <c r="Z152" s="209" t="b">
        <f>EXACT(Y152,Tabla2[[#This Row],[IMPORTE IMPUTADO SUBVENCIONABLE (SIN IVA)]])</f>
        <v>1</v>
      </c>
      <c r="AA152" s="210"/>
      <c r="AB152" s="209" t="str">
        <f>IF(Tabla2[[#This Row],[IMPORTE TOTAL (CON IVA)]]="","",ROUND(Tabla2[[#This Row],[IMPORTE TOTAL (CON IVA)]],2))</f>
        <v/>
      </c>
      <c r="AC152" s="209" t="b">
        <f>EXACT(AB152,Tabla2[[#This Row],[IMPORTE TOTAL (CON IVA)]])</f>
        <v>1</v>
      </c>
    </row>
    <row r="153" spans="1:29" ht="39.950000000000003" customHeight="1" x14ac:dyDescent="0.25">
      <c r="A153" s="227"/>
      <c r="B153" s="225"/>
      <c r="C153" s="225"/>
      <c r="D153" s="226"/>
      <c r="E153" s="148">
        <f t="shared" si="6"/>
        <v>0</v>
      </c>
      <c r="F153" s="237"/>
      <c r="G153" s="238"/>
      <c r="H153" s="239"/>
      <c r="I153" s="225"/>
      <c r="J153" s="225"/>
      <c r="K153" s="240"/>
      <c r="L153" s="240"/>
      <c r="M153" s="241"/>
      <c r="N153" s="242"/>
      <c r="O153" s="211"/>
      <c r="P153" s="212"/>
      <c r="Q153" s="187" t="s">
        <v>484</v>
      </c>
      <c r="R153" s="208" t="str">
        <f>IF(Tabla2[[#This Row],[IMPORTE TOTAL (CON IVA)]]=Tabla2[[#This Row],[IMPORTE TOTAL (SIN IVA)]],"",((Tabla2[[#This Row],[IMPORTE TOTAL (CON IVA)]]-Tabla2[[#This Row],[IMPORTE TOTAL (SIN IVA)]])*Tabla2[[#This Row],[% IMPUTACIÓN]]))</f>
        <v/>
      </c>
      <c r="S153" s="209" t="str">
        <f t="shared" si="7"/>
        <v/>
      </c>
      <c r="T153" s="209" t="b">
        <f t="shared" si="8"/>
        <v>1</v>
      </c>
      <c r="U153" s="210"/>
      <c r="V153" s="209" t="str">
        <f>IF(Tabla2[[#This Row],[IMPORTE TOTAL (SIN IVA)]]="","",ROUND(Tabla2[[#This Row],[IMPORTE TOTAL (SIN IVA)]],2))</f>
        <v/>
      </c>
      <c r="W153" s="209" t="b">
        <f>EXACT(V153,Tabla2[[#This Row],[IMPORTE TOTAL (SIN IVA)]])</f>
        <v>1</v>
      </c>
      <c r="X153" s="210"/>
      <c r="Y153" s="209" t="str">
        <f>IF(Tabla2[[#This Row],[IMPORTE IMPUTADO SUBVENCIONABLE (SIN IVA)]]="","",ROUND(Tabla2[[#This Row],[IMPORTE IMPUTADO SUBVENCIONABLE (SIN IVA)]],2))</f>
        <v/>
      </c>
      <c r="Z153" s="209" t="b">
        <f>EXACT(Y153,Tabla2[[#This Row],[IMPORTE IMPUTADO SUBVENCIONABLE (SIN IVA)]])</f>
        <v>1</v>
      </c>
      <c r="AA153" s="210"/>
      <c r="AB153" s="209" t="str">
        <f>IF(Tabla2[[#This Row],[IMPORTE TOTAL (CON IVA)]]="","",ROUND(Tabla2[[#This Row],[IMPORTE TOTAL (CON IVA)]],2))</f>
        <v/>
      </c>
      <c r="AC153" s="209" t="b">
        <f>EXACT(AB153,Tabla2[[#This Row],[IMPORTE TOTAL (CON IVA)]])</f>
        <v>1</v>
      </c>
    </row>
    <row r="154" spans="1:29" ht="39.950000000000003" customHeight="1" x14ac:dyDescent="0.25">
      <c r="A154" s="227"/>
      <c r="B154" s="225"/>
      <c r="C154" s="225"/>
      <c r="D154" s="226"/>
      <c r="E154" s="148">
        <f t="shared" si="6"/>
        <v>0</v>
      </c>
      <c r="F154" s="237"/>
      <c r="G154" s="238"/>
      <c r="H154" s="239"/>
      <c r="I154" s="225"/>
      <c r="J154" s="225"/>
      <c r="K154" s="240"/>
      <c r="L154" s="240"/>
      <c r="M154" s="241"/>
      <c r="N154" s="242"/>
      <c r="O154" s="211"/>
      <c r="P154" s="212"/>
      <c r="Q154" s="187" t="s">
        <v>484</v>
      </c>
      <c r="R154" s="208" t="str">
        <f>IF(Tabla2[[#This Row],[IMPORTE TOTAL (CON IVA)]]=Tabla2[[#This Row],[IMPORTE TOTAL (SIN IVA)]],"",((Tabla2[[#This Row],[IMPORTE TOTAL (CON IVA)]]-Tabla2[[#This Row],[IMPORTE TOTAL (SIN IVA)]])*Tabla2[[#This Row],[% IMPUTACIÓN]]))</f>
        <v/>
      </c>
      <c r="S154" s="209" t="str">
        <f t="shared" si="7"/>
        <v/>
      </c>
      <c r="T154" s="209" t="b">
        <f t="shared" si="8"/>
        <v>1</v>
      </c>
      <c r="U154" s="210"/>
      <c r="V154" s="209" t="str">
        <f>IF(Tabla2[[#This Row],[IMPORTE TOTAL (SIN IVA)]]="","",ROUND(Tabla2[[#This Row],[IMPORTE TOTAL (SIN IVA)]],2))</f>
        <v/>
      </c>
      <c r="W154" s="209" t="b">
        <f>EXACT(V154,Tabla2[[#This Row],[IMPORTE TOTAL (SIN IVA)]])</f>
        <v>1</v>
      </c>
      <c r="X154" s="210"/>
      <c r="Y154" s="209" t="str">
        <f>IF(Tabla2[[#This Row],[IMPORTE IMPUTADO SUBVENCIONABLE (SIN IVA)]]="","",ROUND(Tabla2[[#This Row],[IMPORTE IMPUTADO SUBVENCIONABLE (SIN IVA)]],2))</f>
        <v/>
      </c>
      <c r="Z154" s="209" t="b">
        <f>EXACT(Y154,Tabla2[[#This Row],[IMPORTE IMPUTADO SUBVENCIONABLE (SIN IVA)]])</f>
        <v>1</v>
      </c>
      <c r="AA154" s="210"/>
      <c r="AB154" s="209" t="str">
        <f>IF(Tabla2[[#This Row],[IMPORTE TOTAL (CON IVA)]]="","",ROUND(Tabla2[[#This Row],[IMPORTE TOTAL (CON IVA)]],2))</f>
        <v/>
      </c>
      <c r="AC154" s="209" t="b">
        <f>EXACT(AB154,Tabla2[[#This Row],[IMPORTE TOTAL (CON IVA)]])</f>
        <v>1</v>
      </c>
    </row>
    <row r="155" spans="1:29" ht="39.950000000000003" customHeight="1" x14ac:dyDescent="0.25">
      <c r="A155" s="227"/>
      <c r="B155" s="225"/>
      <c r="C155" s="225"/>
      <c r="D155" s="226"/>
      <c r="E155" s="148">
        <f t="shared" si="6"/>
        <v>0</v>
      </c>
      <c r="F155" s="237"/>
      <c r="G155" s="238"/>
      <c r="H155" s="239"/>
      <c r="I155" s="225"/>
      <c r="J155" s="225"/>
      <c r="K155" s="240"/>
      <c r="L155" s="240"/>
      <c r="M155" s="241"/>
      <c r="N155" s="242"/>
      <c r="O155" s="211"/>
      <c r="P155" s="212"/>
      <c r="Q155" s="187" t="s">
        <v>484</v>
      </c>
      <c r="R155" s="208" t="str">
        <f>IF(Tabla2[[#This Row],[IMPORTE TOTAL (CON IVA)]]=Tabla2[[#This Row],[IMPORTE TOTAL (SIN IVA)]],"",((Tabla2[[#This Row],[IMPORTE TOTAL (CON IVA)]]-Tabla2[[#This Row],[IMPORTE TOTAL (SIN IVA)]])*Tabla2[[#This Row],[% IMPUTACIÓN]]))</f>
        <v/>
      </c>
      <c r="S155" s="209" t="str">
        <f t="shared" si="7"/>
        <v/>
      </c>
      <c r="T155" s="209" t="b">
        <f t="shared" si="8"/>
        <v>1</v>
      </c>
      <c r="U155" s="210"/>
      <c r="V155" s="209" t="str">
        <f>IF(Tabla2[[#This Row],[IMPORTE TOTAL (SIN IVA)]]="","",ROUND(Tabla2[[#This Row],[IMPORTE TOTAL (SIN IVA)]],2))</f>
        <v/>
      </c>
      <c r="W155" s="209" t="b">
        <f>EXACT(V155,Tabla2[[#This Row],[IMPORTE TOTAL (SIN IVA)]])</f>
        <v>1</v>
      </c>
      <c r="X155" s="210"/>
      <c r="Y155" s="209" t="str">
        <f>IF(Tabla2[[#This Row],[IMPORTE IMPUTADO SUBVENCIONABLE (SIN IVA)]]="","",ROUND(Tabla2[[#This Row],[IMPORTE IMPUTADO SUBVENCIONABLE (SIN IVA)]],2))</f>
        <v/>
      </c>
      <c r="Z155" s="209" t="b">
        <f>EXACT(Y155,Tabla2[[#This Row],[IMPORTE IMPUTADO SUBVENCIONABLE (SIN IVA)]])</f>
        <v>1</v>
      </c>
      <c r="AA155" s="210"/>
      <c r="AB155" s="209" t="str">
        <f>IF(Tabla2[[#This Row],[IMPORTE TOTAL (CON IVA)]]="","",ROUND(Tabla2[[#This Row],[IMPORTE TOTAL (CON IVA)]],2))</f>
        <v/>
      </c>
      <c r="AC155" s="209" t="b">
        <f>EXACT(AB155,Tabla2[[#This Row],[IMPORTE TOTAL (CON IVA)]])</f>
        <v>1</v>
      </c>
    </row>
    <row r="156" spans="1:29" ht="39.950000000000003" customHeight="1" x14ac:dyDescent="0.25">
      <c r="A156" s="227"/>
      <c r="B156" s="225"/>
      <c r="C156" s="225"/>
      <c r="D156" s="226"/>
      <c r="E156" s="148">
        <f t="shared" si="6"/>
        <v>0</v>
      </c>
      <c r="F156" s="237"/>
      <c r="G156" s="238"/>
      <c r="H156" s="239"/>
      <c r="I156" s="225"/>
      <c r="J156" s="225"/>
      <c r="K156" s="240"/>
      <c r="L156" s="240"/>
      <c r="M156" s="241"/>
      <c r="N156" s="242"/>
      <c r="O156" s="211"/>
      <c r="P156" s="212"/>
      <c r="Q156" s="187" t="s">
        <v>484</v>
      </c>
      <c r="R156" s="208" t="str">
        <f>IF(Tabla2[[#This Row],[IMPORTE TOTAL (CON IVA)]]=Tabla2[[#This Row],[IMPORTE TOTAL (SIN IVA)]],"",((Tabla2[[#This Row],[IMPORTE TOTAL (CON IVA)]]-Tabla2[[#This Row],[IMPORTE TOTAL (SIN IVA)]])*Tabla2[[#This Row],[% IMPUTACIÓN]]))</f>
        <v/>
      </c>
      <c r="S156" s="209" t="str">
        <f t="shared" si="7"/>
        <v/>
      </c>
      <c r="T156" s="209" t="b">
        <f t="shared" si="8"/>
        <v>1</v>
      </c>
      <c r="U156" s="210"/>
      <c r="V156" s="209" t="str">
        <f>IF(Tabla2[[#This Row],[IMPORTE TOTAL (SIN IVA)]]="","",ROUND(Tabla2[[#This Row],[IMPORTE TOTAL (SIN IVA)]],2))</f>
        <v/>
      </c>
      <c r="W156" s="209" t="b">
        <f>EXACT(V156,Tabla2[[#This Row],[IMPORTE TOTAL (SIN IVA)]])</f>
        <v>1</v>
      </c>
      <c r="X156" s="210"/>
      <c r="Y156" s="209" t="str">
        <f>IF(Tabla2[[#This Row],[IMPORTE IMPUTADO SUBVENCIONABLE (SIN IVA)]]="","",ROUND(Tabla2[[#This Row],[IMPORTE IMPUTADO SUBVENCIONABLE (SIN IVA)]],2))</f>
        <v/>
      </c>
      <c r="Z156" s="209" t="b">
        <f>EXACT(Y156,Tabla2[[#This Row],[IMPORTE IMPUTADO SUBVENCIONABLE (SIN IVA)]])</f>
        <v>1</v>
      </c>
      <c r="AA156" s="210"/>
      <c r="AB156" s="209" t="str">
        <f>IF(Tabla2[[#This Row],[IMPORTE TOTAL (CON IVA)]]="","",ROUND(Tabla2[[#This Row],[IMPORTE TOTAL (CON IVA)]],2))</f>
        <v/>
      </c>
      <c r="AC156" s="209" t="b">
        <f>EXACT(AB156,Tabla2[[#This Row],[IMPORTE TOTAL (CON IVA)]])</f>
        <v>1</v>
      </c>
    </row>
    <row r="157" spans="1:29" ht="39.950000000000003" customHeight="1" x14ac:dyDescent="0.25">
      <c r="A157" s="227"/>
      <c r="B157" s="225"/>
      <c r="C157" s="225"/>
      <c r="D157" s="226"/>
      <c r="E157" s="148">
        <f t="shared" si="6"/>
        <v>0</v>
      </c>
      <c r="F157" s="237"/>
      <c r="G157" s="238"/>
      <c r="H157" s="239"/>
      <c r="I157" s="225"/>
      <c r="J157" s="225"/>
      <c r="K157" s="240"/>
      <c r="L157" s="240"/>
      <c r="M157" s="241"/>
      <c r="N157" s="242"/>
      <c r="O157" s="211"/>
      <c r="P157" s="212"/>
      <c r="Q157" s="187" t="s">
        <v>484</v>
      </c>
      <c r="R157" s="208" t="str">
        <f>IF(Tabla2[[#This Row],[IMPORTE TOTAL (CON IVA)]]=Tabla2[[#This Row],[IMPORTE TOTAL (SIN IVA)]],"",((Tabla2[[#This Row],[IMPORTE TOTAL (CON IVA)]]-Tabla2[[#This Row],[IMPORTE TOTAL (SIN IVA)]])*Tabla2[[#This Row],[% IMPUTACIÓN]]))</f>
        <v/>
      </c>
      <c r="S157" s="209" t="str">
        <f t="shared" si="7"/>
        <v/>
      </c>
      <c r="T157" s="209" t="b">
        <f t="shared" si="8"/>
        <v>1</v>
      </c>
      <c r="U157" s="210"/>
      <c r="V157" s="209" t="str">
        <f>IF(Tabla2[[#This Row],[IMPORTE TOTAL (SIN IVA)]]="","",ROUND(Tabla2[[#This Row],[IMPORTE TOTAL (SIN IVA)]],2))</f>
        <v/>
      </c>
      <c r="W157" s="209" t="b">
        <f>EXACT(V157,Tabla2[[#This Row],[IMPORTE TOTAL (SIN IVA)]])</f>
        <v>1</v>
      </c>
      <c r="X157" s="210"/>
      <c r="Y157" s="209" t="str">
        <f>IF(Tabla2[[#This Row],[IMPORTE IMPUTADO SUBVENCIONABLE (SIN IVA)]]="","",ROUND(Tabla2[[#This Row],[IMPORTE IMPUTADO SUBVENCIONABLE (SIN IVA)]],2))</f>
        <v/>
      </c>
      <c r="Z157" s="209" t="b">
        <f>EXACT(Y157,Tabla2[[#This Row],[IMPORTE IMPUTADO SUBVENCIONABLE (SIN IVA)]])</f>
        <v>1</v>
      </c>
      <c r="AA157" s="210"/>
      <c r="AB157" s="209" t="str">
        <f>IF(Tabla2[[#This Row],[IMPORTE TOTAL (CON IVA)]]="","",ROUND(Tabla2[[#This Row],[IMPORTE TOTAL (CON IVA)]],2))</f>
        <v/>
      </c>
      <c r="AC157" s="209" t="b">
        <f>EXACT(AB157,Tabla2[[#This Row],[IMPORTE TOTAL (CON IVA)]])</f>
        <v>1</v>
      </c>
    </row>
    <row r="158" spans="1:29" ht="39.950000000000003" customHeight="1" x14ac:dyDescent="0.25">
      <c r="A158" s="227"/>
      <c r="B158" s="225"/>
      <c r="C158" s="225"/>
      <c r="D158" s="226"/>
      <c r="E158" s="148">
        <f t="shared" si="6"/>
        <v>0</v>
      </c>
      <c r="F158" s="237"/>
      <c r="G158" s="238"/>
      <c r="H158" s="239"/>
      <c r="I158" s="225"/>
      <c r="J158" s="225"/>
      <c r="K158" s="240"/>
      <c r="L158" s="240"/>
      <c r="M158" s="241"/>
      <c r="N158" s="242"/>
      <c r="O158" s="211"/>
      <c r="P158" s="212"/>
      <c r="Q158" s="187" t="s">
        <v>484</v>
      </c>
      <c r="R158" s="208" t="str">
        <f>IF(Tabla2[[#This Row],[IMPORTE TOTAL (CON IVA)]]=Tabla2[[#This Row],[IMPORTE TOTAL (SIN IVA)]],"",((Tabla2[[#This Row],[IMPORTE TOTAL (CON IVA)]]-Tabla2[[#This Row],[IMPORTE TOTAL (SIN IVA)]])*Tabla2[[#This Row],[% IMPUTACIÓN]]))</f>
        <v/>
      </c>
      <c r="S158" s="209" t="str">
        <f t="shared" si="7"/>
        <v/>
      </c>
      <c r="T158" s="209" t="b">
        <f t="shared" si="8"/>
        <v>1</v>
      </c>
      <c r="U158" s="210"/>
      <c r="V158" s="209" t="str">
        <f>IF(Tabla2[[#This Row],[IMPORTE TOTAL (SIN IVA)]]="","",ROUND(Tabla2[[#This Row],[IMPORTE TOTAL (SIN IVA)]],2))</f>
        <v/>
      </c>
      <c r="W158" s="209" t="b">
        <f>EXACT(V158,Tabla2[[#This Row],[IMPORTE TOTAL (SIN IVA)]])</f>
        <v>1</v>
      </c>
      <c r="X158" s="210"/>
      <c r="Y158" s="209" t="str">
        <f>IF(Tabla2[[#This Row],[IMPORTE IMPUTADO SUBVENCIONABLE (SIN IVA)]]="","",ROUND(Tabla2[[#This Row],[IMPORTE IMPUTADO SUBVENCIONABLE (SIN IVA)]],2))</f>
        <v/>
      </c>
      <c r="Z158" s="209" t="b">
        <f>EXACT(Y158,Tabla2[[#This Row],[IMPORTE IMPUTADO SUBVENCIONABLE (SIN IVA)]])</f>
        <v>1</v>
      </c>
      <c r="AA158" s="210"/>
      <c r="AB158" s="209" t="str">
        <f>IF(Tabla2[[#This Row],[IMPORTE TOTAL (CON IVA)]]="","",ROUND(Tabla2[[#This Row],[IMPORTE TOTAL (CON IVA)]],2))</f>
        <v/>
      </c>
      <c r="AC158" s="209" t="b">
        <f>EXACT(AB158,Tabla2[[#This Row],[IMPORTE TOTAL (CON IVA)]])</f>
        <v>1</v>
      </c>
    </row>
    <row r="159" spans="1:29" ht="39.950000000000003" customHeight="1" x14ac:dyDescent="0.25">
      <c r="A159" s="227"/>
      <c r="B159" s="225"/>
      <c r="C159" s="225"/>
      <c r="D159" s="226"/>
      <c r="E159" s="148">
        <f t="shared" si="6"/>
        <v>0</v>
      </c>
      <c r="F159" s="237"/>
      <c r="G159" s="238"/>
      <c r="H159" s="239"/>
      <c r="I159" s="225"/>
      <c r="J159" s="225"/>
      <c r="K159" s="240"/>
      <c r="L159" s="240"/>
      <c r="M159" s="241"/>
      <c r="N159" s="242"/>
      <c r="O159" s="211"/>
      <c r="P159" s="212"/>
      <c r="Q159" s="187" t="s">
        <v>484</v>
      </c>
      <c r="R159" s="208" t="str">
        <f>IF(Tabla2[[#This Row],[IMPORTE TOTAL (CON IVA)]]=Tabla2[[#This Row],[IMPORTE TOTAL (SIN IVA)]],"",((Tabla2[[#This Row],[IMPORTE TOTAL (CON IVA)]]-Tabla2[[#This Row],[IMPORTE TOTAL (SIN IVA)]])*Tabla2[[#This Row],[% IMPUTACIÓN]]))</f>
        <v/>
      </c>
      <c r="S159" s="209" t="str">
        <f t="shared" si="7"/>
        <v/>
      </c>
      <c r="T159" s="209" t="b">
        <f t="shared" si="8"/>
        <v>1</v>
      </c>
      <c r="U159" s="210"/>
      <c r="V159" s="209" t="str">
        <f>IF(Tabla2[[#This Row],[IMPORTE TOTAL (SIN IVA)]]="","",ROUND(Tabla2[[#This Row],[IMPORTE TOTAL (SIN IVA)]],2))</f>
        <v/>
      </c>
      <c r="W159" s="209" t="b">
        <f>EXACT(V159,Tabla2[[#This Row],[IMPORTE TOTAL (SIN IVA)]])</f>
        <v>1</v>
      </c>
      <c r="X159" s="210"/>
      <c r="Y159" s="209" t="str">
        <f>IF(Tabla2[[#This Row],[IMPORTE IMPUTADO SUBVENCIONABLE (SIN IVA)]]="","",ROUND(Tabla2[[#This Row],[IMPORTE IMPUTADO SUBVENCIONABLE (SIN IVA)]],2))</f>
        <v/>
      </c>
      <c r="Z159" s="209" t="b">
        <f>EXACT(Y159,Tabla2[[#This Row],[IMPORTE IMPUTADO SUBVENCIONABLE (SIN IVA)]])</f>
        <v>1</v>
      </c>
      <c r="AA159" s="210"/>
      <c r="AB159" s="209" t="str">
        <f>IF(Tabla2[[#This Row],[IMPORTE TOTAL (CON IVA)]]="","",ROUND(Tabla2[[#This Row],[IMPORTE TOTAL (CON IVA)]],2))</f>
        <v/>
      </c>
      <c r="AC159" s="209" t="b">
        <f>EXACT(AB159,Tabla2[[#This Row],[IMPORTE TOTAL (CON IVA)]])</f>
        <v>1</v>
      </c>
    </row>
    <row r="160" spans="1:29" ht="39.950000000000003" customHeight="1" x14ac:dyDescent="0.25">
      <c r="A160" s="227"/>
      <c r="B160" s="225"/>
      <c r="C160" s="225"/>
      <c r="D160" s="226"/>
      <c r="E160" s="148">
        <f t="shared" si="6"/>
        <v>0</v>
      </c>
      <c r="F160" s="237"/>
      <c r="G160" s="238"/>
      <c r="H160" s="239"/>
      <c r="I160" s="225"/>
      <c r="J160" s="225"/>
      <c r="K160" s="240"/>
      <c r="L160" s="240"/>
      <c r="M160" s="241"/>
      <c r="N160" s="242"/>
      <c r="O160" s="211"/>
      <c r="P160" s="212"/>
      <c r="Q160" s="187" t="s">
        <v>484</v>
      </c>
      <c r="R160" s="208" t="str">
        <f>IF(Tabla2[[#This Row],[IMPORTE TOTAL (CON IVA)]]=Tabla2[[#This Row],[IMPORTE TOTAL (SIN IVA)]],"",((Tabla2[[#This Row],[IMPORTE TOTAL (CON IVA)]]-Tabla2[[#This Row],[IMPORTE TOTAL (SIN IVA)]])*Tabla2[[#This Row],[% IMPUTACIÓN]]))</f>
        <v/>
      </c>
      <c r="S160" s="209" t="str">
        <f t="shared" si="7"/>
        <v/>
      </c>
      <c r="T160" s="209" t="b">
        <f t="shared" si="8"/>
        <v>1</v>
      </c>
      <c r="U160" s="210"/>
      <c r="V160" s="209" t="str">
        <f>IF(Tabla2[[#This Row],[IMPORTE TOTAL (SIN IVA)]]="","",ROUND(Tabla2[[#This Row],[IMPORTE TOTAL (SIN IVA)]],2))</f>
        <v/>
      </c>
      <c r="W160" s="209" t="b">
        <f>EXACT(V160,Tabla2[[#This Row],[IMPORTE TOTAL (SIN IVA)]])</f>
        <v>1</v>
      </c>
      <c r="X160" s="210"/>
      <c r="Y160" s="209" t="str">
        <f>IF(Tabla2[[#This Row],[IMPORTE IMPUTADO SUBVENCIONABLE (SIN IVA)]]="","",ROUND(Tabla2[[#This Row],[IMPORTE IMPUTADO SUBVENCIONABLE (SIN IVA)]],2))</f>
        <v/>
      </c>
      <c r="Z160" s="209" t="b">
        <f>EXACT(Y160,Tabla2[[#This Row],[IMPORTE IMPUTADO SUBVENCIONABLE (SIN IVA)]])</f>
        <v>1</v>
      </c>
      <c r="AA160" s="210"/>
      <c r="AB160" s="209" t="str">
        <f>IF(Tabla2[[#This Row],[IMPORTE TOTAL (CON IVA)]]="","",ROUND(Tabla2[[#This Row],[IMPORTE TOTAL (CON IVA)]],2))</f>
        <v/>
      </c>
      <c r="AC160" s="209" t="b">
        <f>EXACT(AB160,Tabla2[[#This Row],[IMPORTE TOTAL (CON IVA)]])</f>
        <v>1</v>
      </c>
    </row>
    <row r="161" spans="1:29" ht="39.950000000000003" customHeight="1" x14ac:dyDescent="0.25">
      <c r="A161" s="227"/>
      <c r="B161" s="225"/>
      <c r="C161" s="225"/>
      <c r="D161" s="226"/>
      <c r="E161" s="148">
        <f t="shared" si="6"/>
        <v>0</v>
      </c>
      <c r="F161" s="237"/>
      <c r="G161" s="238"/>
      <c r="H161" s="239"/>
      <c r="I161" s="225"/>
      <c r="J161" s="225"/>
      <c r="K161" s="240"/>
      <c r="L161" s="240"/>
      <c r="M161" s="241"/>
      <c r="N161" s="242"/>
      <c r="O161" s="211"/>
      <c r="P161" s="212"/>
      <c r="Q161" s="187" t="s">
        <v>484</v>
      </c>
      <c r="R161" s="208" t="str">
        <f>IF(Tabla2[[#This Row],[IMPORTE TOTAL (CON IVA)]]=Tabla2[[#This Row],[IMPORTE TOTAL (SIN IVA)]],"",((Tabla2[[#This Row],[IMPORTE TOTAL (CON IVA)]]-Tabla2[[#This Row],[IMPORTE TOTAL (SIN IVA)]])*Tabla2[[#This Row],[% IMPUTACIÓN]]))</f>
        <v/>
      </c>
      <c r="S161" s="209" t="str">
        <f t="shared" si="7"/>
        <v/>
      </c>
      <c r="T161" s="209" t="b">
        <f t="shared" si="8"/>
        <v>1</v>
      </c>
      <c r="U161" s="210"/>
      <c r="V161" s="209" t="str">
        <f>IF(Tabla2[[#This Row],[IMPORTE TOTAL (SIN IVA)]]="","",ROUND(Tabla2[[#This Row],[IMPORTE TOTAL (SIN IVA)]],2))</f>
        <v/>
      </c>
      <c r="W161" s="209" t="b">
        <f>EXACT(V161,Tabla2[[#This Row],[IMPORTE TOTAL (SIN IVA)]])</f>
        <v>1</v>
      </c>
      <c r="X161" s="210"/>
      <c r="Y161" s="209" t="str">
        <f>IF(Tabla2[[#This Row],[IMPORTE IMPUTADO SUBVENCIONABLE (SIN IVA)]]="","",ROUND(Tabla2[[#This Row],[IMPORTE IMPUTADO SUBVENCIONABLE (SIN IVA)]],2))</f>
        <v/>
      </c>
      <c r="Z161" s="209" t="b">
        <f>EXACT(Y161,Tabla2[[#This Row],[IMPORTE IMPUTADO SUBVENCIONABLE (SIN IVA)]])</f>
        <v>1</v>
      </c>
      <c r="AA161" s="210"/>
      <c r="AB161" s="209" t="str">
        <f>IF(Tabla2[[#This Row],[IMPORTE TOTAL (CON IVA)]]="","",ROUND(Tabla2[[#This Row],[IMPORTE TOTAL (CON IVA)]],2))</f>
        <v/>
      </c>
      <c r="AC161" s="209" t="b">
        <f>EXACT(AB161,Tabla2[[#This Row],[IMPORTE TOTAL (CON IVA)]])</f>
        <v>1</v>
      </c>
    </row>
    <row r="162" spans="1:29" ht="39.950000000000003" customHeight="1" x14ac:dyDescent="0.25">
      <c r="A162" s="227"/>
      <c r="B162" s="225"/>
      <c r="C162" s="225"/>
      <c r="D162" s="226"/>
      <c r="E162" s="148">
        <f t="shared" si="6"/>
        <v>0</v>
      </c>
      <c r="F162" s="237"/>
      <c r="G162" s="238"/>
      <c r="H162" s="239"/>
      <c r="I162" s="225"/>
      <c r="J162" s="225"/>
      <c r="K162" s="240"/>
      <c r="L162" s="240"/>
      <c r="M162" s="241"/>
      <c r="N162" s="242"/>
      <c r="O162" s="211"/>
      <c r="P162" s="212"/>
      <c r="Q162" s="187" t="s">
        <v>484</v>
      </c>
      <c r="R162" s="208" t="str">
        <f>IF(Tabla2[[#This Row],[IMPORTE TOTAL (CON IVA)]]=Tabla2[[#This Row],[IMPORTE TOTAL (SIN IVA)]],"",((Tabla2[[#This Row],[IMPORTE TOTAL (CON IVA)]]-Tabla2[[#This Row],[IMPORTE TOTAL (SIN IVA)]])*Tabla2[[#This Row],[% IMPUTACIÓN]]))</f>
        <v/>
      </c>
      <c r="S162" s="209" t="str">
        <f t="shared" si="7"/>
        <v/>
      </c>
      <c r="T162" s="209" t="b">
        <f t="shared" si="8"/>
        <v>1</v>
      </c>
      <c r="U162" s="210"/>
      <c r="V162" s="209" t="str">
        <f>IF(Tabla2[[#This Row],[IMPORTE TOTAL (SIN IVA)]]="","",ROUND(Tabla2[[#This Row],[IMPORTE TOTAL (SIN IVA)]],2))</f>
        <v/>
      </c>
      <c r="W162" s="209" t="b">
        <f>EXACT(V162,Tabla2[[#This Row],[IMPORTE TOTAL (SIN IVA)]])</f>
        <v>1</v>
      </c>
      <c r="X162" s="210"/>
      <c r="Y162" s="209" t="str">
        <f>IF(Tabla2[[#This Row],[IMPORTE IMPUTADO SUBVENCIONABLE (SIN IVA)]]="","",ROUND(Tabla2[[#This Row],[IMPORTE IMPUTADO SUBVENCIONABLE (SIN IVA)]],2))</f>
        <v/>
      </c>
      <c r="Z162" s="209" t="b">
        <f>EXACT(Y162,Tabla2[[#This Row],[IMPORTE IMPUTADO SUBVENCIONABLE (SIN IVA)]])</f>
        <v>1</v>
      </c>
      <c r="AA162" s="210"/>
      <c r="AB162" s="209" t="str">
        <f>IF(Tabla2[[#This Row],[IMPORTE TOTAL (CON IVA)]]="","",ROUND(Tabla2[[#This Row],[IMPORTE TOTAL (CON IVA)]],2))</f>
        <v/>
      </c>
      <c r="AC162" s="209" t="b">
        <f>EXACT(AB162,Tabla2[[#This Row],[IMPORTE TOTAL (CON IVA)]])</f>
        <v>1</v>
      </c>
    </row>
    <row r="163" spans="1:29" ht="39.950000000000003" customHeight="1" x14ac:dyDescent="0.25">
      <c r="A163" s="227"/>
      <c r="B163" s="225"/>
      <c r="C163" s="225"/>
      <c r="D163" s="226"/>
      <c r="E163" s="148">
        <f t="shared" si="6"/>
        <v>0</v>
      </c>
      <c r="F163" s="237"/>
      <c r="G163" s="238"/>
      <c r="H163" s="239"/>
      <c r="I163" s="225"/>
      <c r="J163" s="225"/>
      <c r="K163" s="240"/>
      <c r="L163" s="240"/>
      <c r="M163" s="241"/>
      <c r="N163" s="242"/>
      <c r="O163" s="211"/>
      <c r="P163" s="212"/>
      <c r="Q163" s="187" t="s">
        <v>484</v>
      </c>
      <c r="R163" s="208" t="str">
        <f>IF(Tabla2[[#This Row],[IMPORTE TOTAL (CON IVA)]]=Tabla2[[#This Row],[IMPORTE TOTAL (SIN IVA)]],"",((Tabla2[[#This Row],[IMPORTE TOTAL (CON IVA)]]-Tabla2[[#This Row],[IMPORTE TOTAL (SIN IVA)]])*Tabla2[[#This Row],[% IMPUTACIÓN]]))</f>
        <v/>
      </c>
      <c r="S163" s="209" t="str">
        <f t="shared" si="7"/>
        <v/>
      </c>
      <c r="T163" s="209" t="b">
        <f t="shared" si="8"/>
        <v>1</v>
      </c>
      <c r="U163" s="210"/>
      <c r="V163" s="209" t="str">
        <f>IF(Tabla2[[#This Row],[IMPORTE TOTAL (SIN IVA)]]="","",ROUND(Tabla2[[#This Row],[IMPORTE TOTAL (SIN IVA)]],2))</f>
        <v/>
      </c>
      <c r="W163" s="209" t="b">
        <f>EXACT(V163,Tabla2[[#This Row],[IMPORTE TOTAL (SIN IVA)]])</f>
        <v>1</v>
      </c>
      <c r="X163" s="210"/>
      <c r="Y163" s="209" t="str">
        <f>IF(Tabla2[[#This Row],[IMPORTE IMPUTADO SUBVENCIONABLE (SIN IVA)]]="","",ROUND(Tabla2[[#This Row],[IMPORTE IMPUTADO SUBVENCIONABLE (SIN IVA)]],2))</f>
        <v/>
      </c>
      <c r="Z163" s="209" t="b">
        <f>EXACT(Y163,Tabla2[[#This Row],[IMPORTE IMPUTADO SUBVENCIONABLE (SIN IVA)]])</f>
        <v>1</v>
      </c>
      <c r="AA163" s="210"/>
      <c r="AB163" s="209" t="str">
        <f>IF(Tabla2[[#This Row],[IMPORTE TOTAL (CON IVA)]]="","",ROUND(Tabla2[[#This Row],[IMPORTE TOTAL (CON IVA)]],2))</f>
        <v/>
      </c>
      <c r="AC163" s="209" t="b">
        <f>EXACT(AB163,Tabla2[[#This Row],[IMPORTE TOTAL (CON IVA)]])</f>
        <v>1</v>
      </c>
    </row>
    <row r="164" spans="1:29" ht="39.950000000000003" customHeight="1" x14ac:dyDescent="0.25">
      <c r="A164" s="227"/>
      <c r="B164" s="225"/>
      <c r="C164" s="225"/>
      <c r="D164" s="226"/>
      <c r="E164" s="148">
        <f t="shared" si="6"/>
        <v>0</v>
      </c>
      <c r="F164" s="237"/>
      <c r="G164" s="238"/>
      <c r="H164" s="239"/>
      <c r="I164" s="225"/>
      <c r="J164" s="225"/>
      <c r="K164" s="240"/>
      <c r="L164" s="240"/>
      <c r="M164" s="241"/>
      <c r="N164" s="242"/>
      <c r="O164" s="211"/>
      <c r="P164" s="212"/>
      <c r="Q164" s="187" t="s">
        <v>484</v>
      </c>
      <c r="R164" s="208" t="str">
        <f>IF(Tabla2[[#This Row],[IMPORTE TOTAL (CON IVA)]]=Tabla2[[#This Row],[IMPORTE TOTAL (SIN IVA)]],"",((Tabla2[[#This Row],[IMPORTE TOTAL (CON IVA)]]-Tabla2[[#This Row],[IMPORTE TOTAL (SIN IVA)]])*Tabla2[[#This Row],[% IMPUTACIÓN]]))</f>
        <v/>
      </c>
      <c r="S164" s="209" t="str">
        <f t="shared" si="7"/>
        <v/>
      </c>
      <c r="T164" s="209" t="b">
        <f t="shared" si="8"/>
        <v>1</v>
      </c>
      <c r="U164" s="210"/>
      <c r="V164" s="209" t="str">
        <f>IF(Tabla2[[#This Row],[IMPORTE TOTAL (SIN IVA)]]="","",ROUND(Tabla2[[#This Row],[IMPORTE TOTAL (SIN IVA)]],2))</f>
        <v/>
      </c>
      <c r="W164" s="209" t="b">
        <f>EXACT(V164,Tabla2[[#This Row],[IMPORTE TOTAL (SIN IVA)]])</f>
        <v>1</v>
      </c>
      <c r="X164" s="210"/>
      <c r="Y164" s="209" t="str">
        <f>IF(Tabla2[[#This Row],[IMPORTE IMPUTADO SUBVENCIONABLE (SIN IVA)]]="","",ROUND(Tabla2[[#This Row],[IMPORTE IMPUTADO SUBVENCIONABLE (SIN IVA)]],2))</f>
        <v/>
      </c>
      <c r="Z164" s="209" t="b">
        <f>EXACT(Y164,Tabla2[[#This Row],[IMPORTE IMPUTADO SUBVENCIONABLE (SIN IVA)]])</f>
        <v>1</v>
      </c>
      <c r="AA164" s="210"/>
      <c r="AB164" s="209" t="str">
        <f>IF(Tabla2[[#This Row],[IMPORTE TOTAL (CON IVA)]]="","",ROUND(Tabla2[[#This Row],[IMPORTE TOTAL (CON IVA)]],2))</f>
        <v/>
      </c>
      <c r="AC164" s="209" t="b">
        <f>EXACT(AB164,Tabla2[[#This Row],[IMPORTE TOTAL (CON IVA)]])</f>
        <v>1</v>
      </c>
    </row>
    <row r="165" spans="1:29" ht="39.950000000000003" customHeight="1" x14ac:dyDescent="0.25">
      <c r="A165" s="227"/>
      <c r="B165" s="225"/>
      <c r="C165" s="225"/>
      <c r="D165" s="226"/>
      <c r="E165" s="148">
        <f t="shared" si="6"/>
        <v>0</v>
      </c>
      <c r="F165" s="237"/>
      <c r="G165" s="238"/>
      <c r="H165" s="239"/>
      <c r="I165" s="225"/>
      <c r="J165" s="225"/>
      <c r="K165" s="240"/>
      <c r="L165" s="240"/>
      <c r="M165" s="241"/>
      <c r="N165" s="242"/>
      <c r="O165" s="211"/>
      <c r="P165" s="212"/>
      <c r="Q165" s="187" t="s">
        <v>484</v>
      </c>
      <c r="R165" s="208" t="str">
        <f>IF(Tabla2[[#This Row],[IMPORTE TOTAL (CON IVA)]]=Tabla2[[#This Row],[IMPORTE TOTAL (SIN IVA)]],"",((Tabla2[[#This Row],[IMPORTE TOTAL (CON IVA)]]-Tabla2[[#This Row],[IMPORTE TOTAL (SIN IVA)]])*Tabla2[[#This Row],[% IMPUTACIÓN]]))</f>
        <v/>
      </c>
      <c r="S165" s="209" t="str">
        <f t="shared" si="7"/>
        <v/>
      </c>
      <c r="T165" s="209" t="b">
        <f t="shared" si="8"/>
        <v>1</v>
      </c>
      <c r="U165" s="210"/>
      <c r="V165" s="209" t="str">
        <f>IF(Tabla2[[#This Row],[IMPORTE TOTAL (SIN IVA)]]="","",ROUND(Tabla2[[#This Row],[IMPORTE TOTAL (SIN IVA)]],2))</f>
        <v/>
      </c>
      <c r="W165" s="209" t="b">
        <f>EXACT(V165,Tabla2[[#This Row],[IMPORTE TOTAL (SIN IVA)]])</f>
        <v>1</v>
      </c>
      <c r="X165" s="210"/>
      <c r="Y165" s="209" t="str">
        <f>IF(Tabla2[[#This Row],[IMPORTE IMPUTADO SUBVENCIONABLE (SIN IVA)]]="","",ROUND(Tabla2[[#This Row],[IMPORTE IMPUTADO SUBVENCIONABLE (SIN IVA)]],2))</f>
        <v/>
      </c>
      <c r="Z165" s="209" t="b">
        <f>EXACT(Y165,Tabla2[[#This Row],[IMPORTE IMPUTADO SUBVENCIONABLE (SIN IVA)]])</f>
        <v>1</v>
      </c>
      <c r="AA165" s="210"/>
      <c r="AB165" s="209" t="str">
        <f>IF(Tabla2[[#This Row],[IMPORTE TOTAL (CON IVA)]]="","",ROUND(Tabla2[[#This Row],[IMPORTE TOTAL (CON IVA)]],2))</f>
        <v/>
      </c>
      <c r="AC165" s="209" t="b">
        <f>EXACT(AB165,Tabla2[[#This Row],[IMPORTE TOTAL (CON IVA)]])</f>
        <v>1</v>
      </c>
    </row>
    <row r="166" spans="1:29" ht="39.950000000000003" customHeight="1" x14ac:dyDescent="0.25">
      <c r="A166" s="227"/>
      <c r="B166" s="225"/>
      <c r="C166" s="225"/>
      <c r="D166" s="226"/>
      <c r="E166" s="148">
        <f t="shared" si="6"/>
        <v>0</v>
      </c>
      <c r="F166" s="237"/>
      <c r="G166" s="238"/>
      <c r="H166" s="239"/>
      <c r="I166" s="225"/>
      <c r="J166" s="225"/>
      <c r="K166" s="240"/>
      <c r="L166" s="240"/>
      <c r="M166" s="241"/>
      <c r="N166" s="242"/>
      <c r="O166" s="211"/>
      <c r="P166" s="212"/>
      <c r="Q166" s="187" t="s">
        <v>484</v>
      </c>
      <c r="R166" s="208" t="str">
        <f>IF(Tabla2[[#This Row],[IMPORTE TOTAL (CON IVA)]]=Tabla2[[#This Row],[IMPORTE TOTAL (SIN IVA)]],"",((Tabla2[[#This Row],[IMPORTE TOTAL (CON IVA)]]-Tabla2[[#This Row],[IMPORTE TOTAL (SIN IVA)]])*Tabla2[[#This Row],[% IMPUTACIÓN]]))</f>
        <v/>
      </c>
      <c r="S166" s="209" t="str">
        <f t="shared" si="7"/>
        <v/>
      </c>
      <c r="T166" s="209" t="b">
        <f t="shared" si="8"/>
        <v>1</v>
      </c>
      <c r="U166" s="210"/>
      <c r="V166" s="209" t="str">
        <f>IF(Tabla2[[#This Row],[IMPORTE TOTAL (SIN IVA)]]="","",ROUND(Tabla2[[#This Row],[IMPORTE TOTAL (SIN IVA)]],2))</f>
        <v/>
      </c>
      <c r="W166" s="209" t="b">
        <f>EXACT(V166,Tabla2[[#This Row],[IMPORTE TOTAL (SIN IVA)]])</f>
        <v>1</v>
      </c>
      <c r="X166" s="210"/>
      <c r="Y166" s="209" t="str">
        <f>IF(Tabla2[[#This Row],[IMPORTE IMPUTADO SUBVENCIONABLE (SIN IVA)]]="","",ROUND(Tabla2[[#This Row],[IMPORTE IMPUTADO SUBVENCIONABLE (SIN IVA)]],2))</f>
        <v/>
      </c>
      <c r="Z166" s="209" t="b">
        <f>EXACT(Y166,Tabla2[[#This Row],[IMPORTE IMPUTADO SUBVENCIONABLE (SIN IVA)]])</f>
        <v>1</v>
      </c>
      <c r="AA166" s="210"/>
      <c r="AB166" s="209" t="str">
        <f>IF(Tabla2[[#This Row],[IMPORTE TOTAL (CON IVA)]]="","",ROUND(Tabla2[[#This Row],[IMPORTE TOTAL (CON IVA)]],2))</f>
        <v/>
      </c>
      <c r="AC166" s="209" t="b">
        <f>EXACT(AB166,Tabla2[[#This Row],[IMPORTE TOTAL (CON IVA)]])</f>
        <v>1</v>
      </c>
    </row>
    <row r="167" spans="1:29" ht="39.950000000000003" customHeight="1" x14ac:dyDescent="0.25">
      <c r="A167" s="227"/>
      <c r="B167" s="225"/>
      <c r="C167" s="225"/>
      <c r="D167" s="226"/>
      <c r="E167" s="148">
        <f t="shared" si="6"/>
        <v>0</v>
      </c>
      <c r="F167" s="237"/>
      <c r="G167" s="238"/>
      <c r="H167" s="239"/>
      <c r="I167" s="225"/>
      <c r="J167" s="225"/>
      <c r="K167" s="240"/>
      <c r="L167" s="240"/>
      <c r="M167" s="241"/>
      <c r="N167" s="242"/>
      <c r="O167" s="211"/>
      <c r="P167" s="212"/>
      <c r="Q167" s="187" t="s">
        <v>484</v>
      </c>
      <c r="R167" s="208" t="str">
        <f>IF(Tabla2[[#This Row],[IMPORTE TOTAL (CON IVA)]]=Tabla2[[#This Row],[IMPORTE TOTAL (SIN IVA)]],"",((Tabla2[[#This Row],[IMPORTE TOTAL (CON IVA)]]-Tabla2[[#This Row],[IMPORTE TOTAL (SIN IVA)]])*Tabla2[[#This Row],[% IMPUTACIÓN]]))</f>
        <v/>
      </c>
      <c r="S167" s="209" t="str">
        <f t="shared" si="7"/>
        <v/>
      </c>
      <c r="T167" s="209" t="b">
        <f t="shared" si="8"/>
        <v>1</v>
      </c>
      <c r="U167" s="210"/>
      <c r="V167" s="209" t="str">
        <f>IF(Tabla2[[#This Row],[IMPORTE TOTAL (SIN IVA)]]="","",ROUND(Tabla2[[#This Row],[IMPORTE TOTAL (SIN IVA)]],2))</f>
        <v/>
      </c>
      <c r="W167" s="209" t="b">
        <f>EXACT(V167,Tabla2[[#This Row],[IMPORTE TOTAL (SIN IVA)]])</f>
        <v>1</v>
      </c>
      <c r="X167" s="210"/>
      <c r="Y167" s="209" t="str">
        <f>IF(Tabla2[[#This Row],[IMPORTE IMPUTADO SUBVENCIONABLE (SIN IVA)]]="","",ROUND(Tabla2[[#This Row],[IMPORTE IMPUTADO SUBVENCIONABLE (SIN IVA)]],2))</f>
        <v/>
      </c>
      <c r="Z167" s="209" t="b">
        <f>EXACT(Y167,Tabla2[[#This Row],[IMPORTE IMPUTADO SUBVENCIONABLE (SIN IVA)]])</f>
        <v>1</v>
      </c>
      <c r="AA167" s="210"/>
      <c r="AB167" s="209" t="str">
        <f>IF(Tabla2[[#This Row],[IMPORTE TOTAL (CON IVA)]]="","",ROUND(Tabla2[[#This Row],[IMPORTE TOTAL (CON IVA)]],2))</f>
        <v/>
      </c>
      <c r="AC167" s="209" t="b">
        <f>EXACT(AB167,Tabla2[[#This Row],[IMPORTE TOTAL (CON IVA)]])</f>
        <v>1</v>
      </c>
    </row>
    <row r="168" spans="1:29" ht="39.950000000000003" customHeight="1" x14ac:dyDescent="0.25">
      <c r="A168" s="227"/>
      <c r="B168" s="225"/>
      <c r="C168" s="225"/>
      <c r="D168" s="226"/>
      <c r="E168" s="148">
        <f t="shared" si="6"/>
        <v>0</v>
      </c>
      <c r="F168" s="237"/>
      <c r="G168" s="238"/>
      <c r="H168" s="239"/>
      <c r="I168" s="225"/>
      <c r="J168" s="225"/>
      <c r="K168" s="240"/>
      <c r="L168" s="240"/>
      <c r="M168" s="241"/>
      <c r="N168" s="242"/>
      <c r="O168" s="211"/>
      <c r="P168" s="212"/>
      <c r="Q168" s="187" t="s">
        <v>484</v>
      </c>
      <c r="R168" s="208" t="str">
        <f>IF(Tabla2[[#This Row],[IMPORTE TOTAL (CON IVA)]]=Tabla2[[#This Row],[IMPORTE TOTAL (SIN IVA)]],"",((Tabla2[[#This Row],[IMPORTE TOTAL (CON IVA)]]-Tabla2[[#This Row],[IMPORTE TOTAL (SIN IVA)]])*Tabla2[[#This Row],[% IMPUTACIÓN]]))</f>
        <v/>
      </c>
      <c r="S168" s="209" t="str">
        <f t="shared" si="7"/>
        <v/>
      </c>
      <c r="T168" s="209" t="b">
        <f t="shared" si="8"/>
        <v>1</v>
      </c>
      <c r="U168" s="210"/>
      <c r="V168" s="209" t="str">
        <f>IF(Tabla2[[#This Row],[IMPORTE TOTAL (SIN IVA)]]="","",ROUND(Tabla2[[#This Row],[IMPORTE TOTAL (SIN IVA)]],2))</f>
        <v/>
      </c>
      <c r="W168" s="209" t="b">
        <f>EXACT(V168,Tabla2[[#This Row],[IMPORTE TOTAL (SIN IVA)]])</f>
        <v>1</v>
      </c>
      <c r="X168" s="210"/>
      <c r="Y168" s="209" t="str">
        <f>IF(Tabla2[[#This Row],[IMPORTE IMPUTADO SUBVENCIONABLE (SIN IVA)]]="","",ROUND(Tabla2[[#This Row],[IMPORTE IMPUTADO SUBVENCIONABLE (SIN IVA)]],2))</f>
        <v/>
      </c>
      <c r="Z168" s="209" t="b">
        <f>EXACT(Y168,Tabla2[[#This Row],[IMPORTE IMPUTADO SUBVENCIONABLE (SIN IVA)]])</f>
        <v>1</v>
      </c>
      <c r="AA168" s="210"/>
      <c r="AB168" s="209" t="str">
        <f>IF(Tabla2[[#This Row],[IMPORTE TOTAL (CON IVA)]]="","",ROUND(Tabla2[[#This Row],[IMPORTE TOTAL (CON IVA)]],2))</f>
        <v/>
      </c>
      <c r="AC168" s="209" t="b">
        <f>EXACT(AB168,Tabla2[[#This Row],[IMPORTE TOTAL (CON IVA)]])</f>
        <v>1</v>
      </c>
    </row>
    <row r="169" spans="1:29" ht="39.950000000000003" customHeight="1" x14ac:dyDescent="0.25">
      <c r="A169" s="227"/>
      <c r="B169" s="225"/>
      <c r="C169" s="225"/>
      <c r="D169" s="226"/>
      <c r="E169" s="148">
        <f t="shared" si="6"/>
        <v>0</v>
      </c>
      <c r="F169" s="237"/>
      <c r="G169" s="238"/>
      <c r="H169" s="239"/>
      <c r="I169" s="225"/>
      <c r="J169" s="225"/>
      <c r="K169" s="240"/>
      <c r="L169" s="240"/>
      <c r="M169" s="241"/>
      <c r="N169" s="242"/>
      <c r="O169" s="211"/>
      <c r="P169" s="212"/>
      <c r="Q169" s="187" t="s">
        <v>484</v>
      </c>
      <c r="R169" s="208" t="str">
        <f>IF(Tabla2[[#This Row],[IMPORTE TOTAL (CON IVA)]]=Tabla2[[#This Row],[IMPORTE TOTAL (SIN IVA)]],"",((Tabla2[[#This Row],[IMPORTE TOTAL (CON IVA)]]-Tabla2[[#This Row],[IMPORTE TOTAL (SIN IVA)]])*Tabla2[[#This Row],[% IMPUTACIÓN]]))</f>
        <v/>
      </c>
      <c r="S169" s="209" t="str">
        <f t="shared" si="7"/>
        <v/>
      </c>
      <c r="T169" s="209" t="b">
        <f t="shared" si="8"/>
        <v>1</v>
      </c>
      <c r="U169" s="210"/>
      <c r="V169" s="209" t="str">
        <f>IF(Tabla2[[#This Row],[IMPORTE TOTAL (SIN IVA)]]="","",ROUND(Tabla2[[#This Row],[IMPORTE TOTAL (SIN IVA)]],2))</f>
        <v/>
      </c>
      <c r="W169" s="209" t="b">
        <f>EXACT(V169,Tabla2[[#This Row],[IMPORTE TOTAL (SIN IVA)]])</f>
        <v>1</v>
      </c>
      <c r="X169" s="210"/>
      <c r="Y169" s="209" t="str">
        <f>IF(Tabla2[[#This Row],[IMPORTE IMPUTADO SUBVENCIONABLE (SIN IVA)]]="","",ROUND(Tabla2[[#This Row],[IMPORTE IMPUTADO SUBVENCIONABLE (SIN IVA)]],2))</f>
        <v/>
      </c>
      <c r="Z169" s="209" t="b">
        <f>EXACT(Y169,Tabla2[[#This Row],[IMPORTE IMPUTADO SUBVENCIONABLE (SIN IVA)]])</f>
        <v>1</v>
      </c>
      <c r="AA169" s="210"/>
      <c r="AB169" s="209" t="str">
        <f>IF(Tabla2[[#This Row],[IMPORTE TOTAL (CON IVA)]]="","",ROUND(Tabla2[[#This Row],[IMPORTE TOTAL (CON IVA)]],2))</f>
        <v/>
      </c>
      <c r="AC169" s="209" t="b">
        <f>EXACT(AB169,Tabla2[[#This Row],[IMPORTE TOTAL (CON IVA)]])</f>
        <v>1</v>
      </c>
    </row>
    <row r="170" spans="1:29" ht="39.950000000000003" customHeight="1" x14ac:dyDescent="0.25">
      <c r="A170" s="227"/>
      <c r="B170" s="225"/>
      <c r="C170" s="225"/>
      <c r="D170" s="226"/>
      <c r="E170" s="148">
        <f t="shared" si="6"/>
        <v>0</v>
      </c>
      <c r="F170" s="237"/>
      <c r="G170" s="238"/>
      <c r="H170" s="239"/>
      <c r="I170" s="225"/>
      <c r="J170" s="225"/>
      <c r="K170" s="240"/>
      <c r="L170" s="240"/>
      <c r="M170" s="241"/>
      <c r="N170" s="242"/>
      <c r="O170" s="211"/>
      <c r="P170" s="212"/>
      <c r="Q170" s="187" t="s">
        <v>484</v>
      </c>
      <c r="R170" s="208" t="str">
        <f>IF(Tabla2[[#This Row],[IMPORTE TOTAL (CON IVA)]]=Tabla2[[#This Row],[IMPORTE TOTAL (SIN IVA)]],"",((Tabla2[[#This Row],[IMPORTE TOTAL (CON IVA)]]-Tabla2[[#This Row],[IMPORTE TOTAL (SIN IVA)]])*Tabla2[[#This Row],[% IMPUTACIÓN]]))</f>
        <v/>
      </c>
      <c r="S170" s="209" t="str">
        <f t="shared" si="7"/>
        <v/>
      </c>
      <c r="T170" s="209" t="b">
        <f t="shared" si="8"/>
        <v>1</v>
      </c>
      <c r="U170" s="210"/>
      <c r="V170" s="209" t="str">
        <f>IF(Tabla2[[#This Row],[IMPORTE TOTAL (SIN IVA)]]="","",ROUND(Tabla2[[#This Row],[IMPORTE TOTAL (SIN IVA)]],2))</f>
        <v/>
      </c>
      <c r="W170" s="209" t="b">
        <f>EXACT(V170,Tabla2[[#This Row],[IMPORTE TOTAL (SIN IVA)]])</f>
        <v>1</v>
      </c>
      <c r="X170" s="210"/>
      <c r="Y170" s="209" t="str">
        <f>IF(Tabla2[[#This Row],[IMPORTE IMPUTADO SUBVENCIONABLE (SIN IVA)]]="","",ROUND(Tabla2[[#This Row],[IMPORTE IMPUTADO SUBVENCIONABLE (SIN IVA)]],2))</f>
        <v/>
      </c>
      <c r="Z170" s="209" t="b">
        <f>EXACT(Y170,Tabla2[[#This Row],[IMPORTE IMPUTADO SUBVENCIONABLE (SIN IVA)]])</f>
        <v>1</v>
      </c>
      <c r="AA170" s="210"/>
      <c r="AB170" s="209" t="str">
        <f>IF(Tabla2[[#This Row],[IMPORTE TOTAL (CON IVA)]]="","",ROUND(Tabla2[[#This Row],[IMPORTE TOTAL (CON IVA)]],2))</f>
        <v/>
      </c>
      <c r="AC170" s="209" t="b">
        <f>EXACT(AB170,Tabla2[[#This Row],[IMPORTE TOTAL (CON IVA)]])</f>
        <v>1</v>
      </c>
    </row>
    <row r="171" spans="1:29" ht="39.950000000000003" customHeight="1" x14ac:dyDescent="0.25">
      <c r="A171" s="227"/>
      <c r="B171" s="225"/>
      <c r="C171" s="225"/>
      <c r="D171" s="226"/>
      <c r="E171" s="148">
        <f t="shared" si="6"/>
        <v>0</v>
      </c>
      <c r="F171" s="237"/>
      <c r="G171" s="238"/>
      <c r="H171" s="239"/>
      <c r="I171" s="225"/>
      <c r="J171" s="225"/>
      <c r="K171" s="240"/>
      <c r="L171" s="240"/>
      <c r="M171" s="241"/>
      <c r="N171" s="242"/>
      <c r="O171" s="211"/>
      <c r="P171" s="212"/>
      <c r="Q171" s="187" t="s">
        <v>484</v>
      </c>
      <c r="R171" s="208" t="str">
        <f>IF(Tabla2[[#This Row],[IMPORTE TOTAL (CON IVA)]]=Tabla2[[#This Row],[IMPORTE TOTAL (SIN IVA)]],"",((Tabla2[[#This Row],[IMPORTE TOTAL (CON IVA)]]-Tabla2[[#This Row],[IMPORTE TOTAL (SIN IVA)]])*Tabla2[[#This Row],[% IMPUTACIÓN]]))</f>
        <v/>
      </c>
      <c r="S171" s="209" t="str">
        <f t="shared" si="7"/>
        <v/>
      </c>
      <c r="T171" s="209" t="b">
        <f t="shared" si="8"/>
        <v>1</v>
      </c>
      <c r="U171" s="210"/>
      <c r="V171" s="209" t="str">
        <f>IF(Tabla2[[#This Row],[IMPORTE TOTAL (SIN IVA)]]="","",ROUND(Tabla2[[#This Row],[IMPORTE TOTAL (SIN IVA)]],2))</f>
        <v/>
      </c>
      <c r="W171" s="209" t="b">
        <f>EXACT(V171,Tabla2[[#This Row],[IMPORTE TOTAL (SIN IVA)]])</f>
        <v>1</v>
      </c>
      <c r="X171" s="210"/>
      <c r="Y171" s="209" t="str">
        <f>IF(Tabla2[[#This Row],[IMPORTE IMPUTADO SUBVENCIONABLE (SIN IVA)]]="","",ROUND(Tabla2[[#This Row],[IMPORTE IMPUTADO SUBVENCIONABLE (SIN IVA)]],2))</f>
        <v/>
      </c>
      <c r="Z171" s="209" t="b">
        <f>EXACT(Y171,Tabla2[[#This Row],[IMPORTE IMPUTADO SUBVENCIONABLE (SIN IVA)]])</f>
        <v>1</v>
      </c>
      <c r="AA171" s="210"/>
      <c r="AB171" s="209" t="str">
        <f>IF(Tabla2[[#This Row],[IMPORTE TOTAL (CON IVA)]]="","",ROUND(Tabla2[[#This Row],[IMPORTE TOTAL (CON IVA)]],2))</f>
        <v/>
      </c>
      <c r="AC171" s="209" t="b">
        <f>EXACT(AB171,Tabla2[[#This Row],[IMPORTE TOTAL (CON IVA)]])</f>
        <v>1</v>
      </c>
    </row>
    <row r="172" spans="1:29" ht="39.950000000000003" customHeight="1" x14ac:dyDescent="0.25">
      <c r="A172" s="227"/>
      <c r="B172" s="225"/>
      <c r="C172" s="225"/>
      <c r="D172" s="226"/>
      <c r="E172" s="148">
        <f t="shared" si="6"/>
        <v>0</v>
      </c>
      <c r="F172" s="237"/>
      <c r="G172" s="238"/>
      <c r="H172" s="239"/>
      <c r="I172" s="225"/>
      <c r="J172" s="225"/>
      <c r="K172" s="240"/>
      <c r="L172" s="240"/>
      <c r="M172" s="241"/>
      <c r="N172" s="242"/>
      <c r="O172" s="211"/>
      <c r="P172" s="212"/>
      <c r="Q172" s="187" t="s">
        <v>484</v>
      </c>
      <c r="R172" s="208" t="str">
        <f>IF(Tabla2[[#This Row],[IMPORTE TOTAL (CON IVA)]]=Tabla2[[#This Row],[IMPORTE TOTAL (SIN IVA)]],"",((Tabla2[[#This Row],[IMPORTE TOTAL (CON IVA)]]-Tabla2[[#This Row],[IMPORTE TOTAL (SIN IVA)]])*Tabla2[[#This Row],[% IMPUTACIÓN]]))</f>
        <v/>
      </c>
      <c r="S172" s="209" t="str">
        <f t="shared" si="7"/>
        <v/>
      </c>
      <c r="T172" s="209" t="b">
        <f t="shared" si="8"/>
        <v>1</v>
      </c>
      <c r="U172" s="210"/>
      <c r="V172" s="209" t="str">
        <f>IF(Tabla2[[#This Row],[IMPORTE TOTAL (SIN IVA)]]="","",ROUND(Tabla2[[#This Row],[IMPORTE TOTAL (SIN IVA)]],2))</f>
        <v/>
      </c>
      <c r="W172" s="209" t="b">
        <f>EXACT(V172,Tabla2[[#This Row],[IMPORTE TOTAL (SIN IVA)]])</f>
        <v>1</v>
      </c>
      <c r="X172" s="210"/>
      <c r="Y172" s="209" t="str">
        <f>IF(Tabla2[[#This Row],[IMPORTE IMPUTADO SUBVENCIONABLE (SIN IVA)]]="","",ROUND(Tabla2[[#This Row],[IMPORTE IMPUTADO SUBVENCIONABLE (SIN IVA)]],2))</f>
        <v/>
      </c>
      <c r="Z172" s="209" t="b">
        <f>EXACT(Y172,Tabla2[[#This Row],[IMPORTE IMPUTADO SUBVENCIONABLE (SIN IVA)]])</f>
        <v>1</v>
      </c>
      <c r="AA172" s="210"/>
      <c r="AB172" s="209" t="str">
        <f>IF(Tabla2[[#This Row],[IMPORTE TOTAL (CON IVA)]]="","",ROUND(Tabla2[[#This Row],[IMPORTE TOTAL (CON IVA)]],2))</f>
        <v/>
      </c>
      <c r="AC172" s="209" t="b">
        <f>EXACT(AB172,Tabla2[[#This Row],[IMPORTE TOTAL (CON IVA)]])</f>
        <v>1</v>
      </c>
    </row>
    <row r="173" spans="1:29" ht="39.950000000000003" customHeight="1" x14ac:dyDescent="0.25">
      <c r="A173" s="227"/>
      <c r="B173" s="225"/>
      <c r="C173" s="225"/>
      <c r="D173" s="226"/>
      <c r="E173" s="148">
        <f t="shared" si="6"/>
        <v>0</v>
      </c>
      <c r="F173" s="237"/>
      <c r="G173" s="238"/>
      <c r="H173" s="239"/>
      <c r="I173" s="225"/>
      <c r="J173" s="225"/>
      <c r="K173" s="240"/>
      <c r="L173" s="240"/>
      <c r="M173" s="241"/>
      <c r="N173" s="242"/>
      <c r="O173" s="211"/>
      <c r="P173" s="212"/>
      <c r="Q173" s="187" t="s">
        <v>484</v>
      </c>
      <c r="R173" s="208" t="str">
        <f>IF(Tabla2[[#This Row],[IMPORTE TOTAL (CON IVA)]]=Tabla2[[#This Row],[IMPORTE TOTAL (SIN IVA)]],"",((Tabla2[[#This Row],[IMPORTE TOTAL (CON IVA)]]-Tabla2[[#This Row],[IMPORTE TOTAL (SIN IVA)]])*Tabla2[[#This Row],[% IMPUTACIÓN]]))</f>
        <v/>
      </c>
      <c r="S173" s="209" t="str">
        <f t="shared" si="7"/>
        <v/>
      </c>
      <c r="T173" s="209" t="b">
        <f t="shared" si="8"/>
        <v>1</v>
      </c>
      <c r="U173" s="210"/>
      <c r="V173" s="209" t="str">
        <f>IF(Tabla2[[#This Row],[IMPORTE TOTAL (SIN IVA)]]="","",ROUND(Tabla2[[#This Row],[IMPORTE TOTAL (SIN IVA)]],2))</f>
        <v/>
      </c>
      <c r="W173" s="209" t="b">
        <f>EXACT(V173,Tabla2[[#This Row],[IMPORTE TOTAL (SIN IVA)]])</f>
        <v>1</v>
      </c>
      <c r="X173" s="210"/>
      <c r="Y173" s="209" t="str">
        <f>IF(Tabla2[[#This Row],[IMPORTE IMPUTADO SUBVENCIONABLE (SIN IVA)]]="","",ROUND(Tabla2[[#This Row],[IMPORTE IMPUTADO SUBVENCIONABLE (SIN IVA)]],2))</f>
        <v/>
      </c>
      <c r="Z173" s="209" t="b">
        <f>EXACT(Y173,Tabla2[[#This Row],[IMPORTE IMPUTADO SUBVENCIONABLE (SIN IVA)]])</f>
        <v>1</v>
      </c>
      <c r="AA173" s="210"/>
      <c r="AB173" s="209" t="str">
        <f>IF(Tabla2[[#This Row],[IMPORTE TOTAL (CON IVA)]]="","",ROUND(Tabla2[[#This Row],[IMPORTE TOTAL (CON IVA)]],2))</f>
        <v/>
      </c>
      <c r="AC173" s="209" t="b">
        <f>EXACT(AB173,Tabla2[[#This Row],[IMPORTE TOTAL (CON IVA)]])</f>
        <v>1</v>
      </c>
    </row>
    <row r="174" spans="1:29" ht="39.950000000000003" customHeight="1" x14ac:dyDescent="0.25">
      <c r="A174" s="227"/>
      <c r="B174" s="225"/>
      <c r="C174" s="225"/>
      <c r="D174" s="226"/>
      <c r="E174" s="148">
        <f t="shared" si="6"/>
        <v>0</v>
      </c>
      <c r="F174" s="237"/>
      <c r="G174" s="238"/>
      <c r="H174" s="239"/>
      <c r="I174" s="225"/>
      <c r="J174" s="225"/>
      <c r="K174" s="240"/>
      <c r="L174" s="240"/>
      <c r="M174" s="241"/>
      <c r="N174" s="242"/>
      <c r="O174" s="211"/>
      <c r="P174" s="212"/>
      <c r="Q174" s="187" t="s">
        <v>484</v>
      </c>
      <c r="R174" s="208" t="str">
        <f>IF(Tabla2[[#This Row],[IMPORTE TOTAL (CON IVA)]]=Tabla2[[#This Row],[IMPORTE TOTAL (SIN IVA)]],"",((Tabla2[[#This Row],[IMPORTE TOTAL (CON IVA)]]-Tabla2[[#This Row],[IMPORTE TOTAL (SIN IVA)]])*Tabla2[[#This Row],[% IMPUTACIÓN]]))</f>
        <v/>
      </c>
      <c r="S174" s="209" t="str">
        <f t="shared" si="7"/>
        <v/>
      </c>
      <c r="T174" s="209" t="b">
        <f t="shared" si="8"/>
        <v>1</v>
      </c>
      <c r="U174" s="210"/>
      <c r="V174" s="209" t="str">
        <f>IF(Tabla2[[#This Row],[IMPORTE TOTAL (SIN IVA)]]="","",ROUND(Tabla2[[#This Row],[IMPORTE TOTAL (SIN IVA)]],2))</f>
        <v/>
      </c>
      <c r="W174" s="209" t="b">
        <f>EXACT(V174,Tabla2[[#This Row],[IMPORTE TOTAL (SIN IVA)]])</f>
        <v>1</v>
      </c>
      <c r="X174" s="210"/>
      <c r="Y174" s="209" t="str">
        <f>IF(Tabla2[[#This Row],[IMPORTE IMPUTADO SUBVENCIONABLE (SIN IVA)]]="","",ROUND(Tabla2[[#This Row],[IMPORTE IMPUTADO SUBVENCIONABLE (SIN IVA)]],2))</f>
        <v/>
      </c>
      <c r="Z174" s="209" t="b">
        <f>EXACT(Y174,Tabla2[[#This Row],[IMPORTE IMPUTADO SUBVENCIONABLE (SIN IVA)]])</f>
        <v>1</v>
      </c>
      <c r="AA174" s="210"/>
      <c r="AB174" s="209" t="str">
        <f>IF(Tabla2[[#This Row],[IMPORTE TOTAL (CON IVA)]]="","",ROUND(Tabla2[[#This Row],[IMPORTE TOTAL (CON IVA)]],2))</f>
        <v/>
      </c>
      <c r="AC174" s="209" t="b">
        <f>EXACT(AB174,Tabla2[[#This Row],[IMPORTE TOTAL (CON IVA)]])</f>
        <v>1</v>
      </c>
    </row>
    <row r="175" spans="1:29" ht="39.950000000000003" customHeight="1" x14ac:dyDescent="0.25">
      <c r="A175" s="227"/>
      <c r="B175" s="225"/>
      <c r="C175" s="225"/>
      <c r="D175" s="226"/>
      <c r="E175" s="148">
        <f t="shared" si="6"/>
        <v>0</v>
      </c>
      <c r="F175" s="237"/>
      <c r="G175" s="238"/>
      <c r="H175" s="239"/>
      <c r="I175" s="225"/>
      <c r="J175" s="225"/>
      <c r="K175" s="240"/>
      <c r="L175" s="240"/>
      <c r="M175" s="241"/>
      <c r="N175" s="242"/>
      <c r="O175" s="211"/>
      <c r="P175" s="212"/>
      <c r="Q175" s="187" t="s">
        <v>484</v>
      </c>
      <c r="R175" s="208" t="str">
        <f>IF(Tabla2[[#This Row],[IMPORTE TOTAL (CON IVA)]]=Tabla2[[#This Row],[IMPORTE TOTAL (SIN IVA)]],"",((Tabla2[[#This Row],[IMPORTE TOTAL (CON IVA)]]-Tabla2[[#This Row],[IMPORTE TOTAL (SIN IVA)]])*Tabla2[[#This Row],[% IMPUTACIÓN]]))</f>
        <v/>
      </c>
      <c r="S175" s="209" t="str">
        <f t="shared" si="7"/>
        <v/>
      </c>
      <c r="T175" s="209" t="b">
        <f t="shared" si="8"/>
        <v>1</v>
      </c>
      <c r="U175" s="210"/>
      <c r="V175" s="209" t="str">
        <f>IF(Tabla2[[#This Row],[IMPORTE TOTAL (SIN IVA)]]="","",ROUND(Tabla2[[#This Row],[IMPORTE TOTAL (SIN IVA)]],2))</f>
        <v/>
      </c>
      <c r="W175" s="209" t="b">
        <f>EXACT(V175,Tabla2[[#This Row],[IMPORTE TOTAL (SIN IVA)]])</f>
        <v>1</v>
      </c>
      <c r="X175" s="210"/>
      <c r="Y175" s="209" t="str">
        <f>IF(Tabla2[[#This Row],[IMPORTE IMPUTADO SUBVENCIONABLE (SIN IVA)]]="","",ROUND(Tabla2[[#This Row],[IMPORTE IMPUTADO SUBVENCIONABLE (SIN IVA)]],2))</f>
        <v/>
      </c>
      <c r="Z175" s="209" t="b">
        <f>EXACT(Y175,Tabla2[[#This Row],[IMPORTE IMPUTADO SUBVENCIONABLE (SIN IVA)]])</f>
        <v>1</v>
      </c>
      <c r="AA175" s="210"/>
      <c r="AB175" s="209" t="str">
        <f>IF(Tabla2[[#This Row],[IMPORTE TOTAL (CON IVA)]]="","",ROUND(Tabla2[[#This Row],[IMPORTE TOTAL (CON IVA)]],2))</f>
        <v/>
      </c>
      <c r="AC175" s="209" t="b">
        <f>EXACT(AB175,Tabla2[[#This Row],[IMPORTE TOTAL (CON IVA)]])</f>
        <v>1</v>
      </c>
    </row>
    <row r="176" spans="1:29" ht="39.950000000000003" customHeight="1" x14ac:dyDescent="0.25">
      <c r="A176" s="227"/>
      <c r="B176" s="225"/>
      <c r="C176" s="225"/>
      <c r="D176" s="226"/>
      <c r="E176" s="148">
        <f t="shared" si="6"/>
        <v>0</v>
      </c>
      <c r="F176" s="237"/>
      <c r="G176" s="238"/>
      <c r="H176" s="239"/>
      <c r="I176" s="225"/>
      <c r="J176" s="225"/>
      <c r="K176" s="240"/>
      <c r="L176" s="240"/>
      <c r="M176" s="241"/>
      <c r="N176" s="242"/>
      <c r="O176" s="211"/>
      <c r="P176" s="212"/>
      <c r="Q176" s="187" t="s">
        <v>484</v>
      </c>
      <c r="R176" s="208" t="str">
        <f>IF(Tabla2[[#This Row],[IMPORTE TOTAL (CON IVA)]]=Tabla2[[#This Row],[IMPORTE TOTAL (SIN IVA)]],"",((Tabla2[[#This Row],[IMPORTE TOTAL (CON IVA)]]-Tabla2[[#This Row],[IMPORTE TOTAL (SIN IVA)]])*Tabla2[[#This Row],[% IMPUTACIÓN]]))</f>
        <v/>
      </c>
      <c r="S176" s="209" t="str">
        <f t="shared" si="7"/>
        <v/>
      </c>
      <c r="T176" s="209" t="b">
        <f t="shared" si="8"/>
        <v>1</v>
      </c>
      <c r="U176" s="210"/>
      <c r="V176" s="209" t="str">
        <f>IF(Tabla2[[#This Row],[IMPORTE TOTAL (SIN IVA)]]="","",ROUND(Tabla2[[#This Row],[IMPORTE TOTAL (SIN IVA)]],2))</f>
        <v/>
      </c>
      <c r="W176" s="209" t="b">
        <f>EXACT(V176,Tabla2[[#This Row],[IMPORTE TOTAL (SIN IVA)]])</f>
        <v>1</v>
      </c>
      <c r="X176" s="210"/>
      <c r="Y176" s="209" t="str">
        <f>IF(Tabla2[[#This Row],[IMPORTE IMPUTADO SUBVENCIONABLE (SIN IVA)]]="","",ROUND(Tabla2[[#This Row],[IMPORTE IMPUTADO SUBVENCIONABLE (SIN IVA)]],2))</f>
        <v/>
      </c>
      <c r="Z176" s="209" t="b">
        <f>EXACT(Y176,Tabla2[[#This Row],[IMPORTE IMPUTADO SUBVENCIONABLE (SIN IVA)]])</f>
        <v>1</v>
      </c>
      <c r="AA176" s="210"/>
      <c r="AB176" s="209" t="str">
        <f>IF(Tabla2[[#This Row],[IMPORTE TOTAL (CON IVA)]]="","",ROUND(Tabla2[[#This Row],[IMPORTE TOTAL (CON IVA)]],2))</f>
        <v/>
      </c>
      <c r="AC176" s="209" t="b">
        <f>EXACT(AB176,Tabla2[[#This Row],[IMPORTE TOTAL (CON IVA)]])</f>
        <v>1</v>
      </c>
    </row>
    <row r="177" spans="1:29" ht="39.950000000000003" customHeight="1" x14ac:dyDescent="0.25">
      <c r="A177" s="227"/>
      <c r="B177" s="225"/>
      <c r="C177" s="225"/>
      <c r="D177" s="226"/>
      <c r="E177" s="148">
        <f t="shared" si="6"/>
        <v>0</v>
      </c>
      <c r="F177" s="237"/>
      <c r="G177" s="238"/>
      <c r="H177" s="239"/>
      <c r="I177" s="225"/>
      <c r="J177" s="225"/>
      <c r="K177" s="240"/>
      <c r="L177" s="240"/>
      <c r="M177" s="241"/>
      <c r="N177" s="242"/>
      <c r="O177" s="211"/>
      <c r="P177" s="212"/>
      <c r="Q177" s="187" t="s">
        <v>484</v>
      </c>
      <c r="R177" s="208" t="str">
        <f>IF(Tabla2[[#This Row],[IMPORTE TOTAL (CON IVA)]]=Tabla2[[#This Row],[IMPORTE TOTAL (SIN IVA)]],"",((Tabla2[[#This Row],[IMPORTE TOTAL (CON IVA)]]-Tabla2[[#This Row],[IMPORTE TOTAL (SIN IVA)]])*Tabla2[[#This Row],[% IMPUTACIÓN]]))</f>
        <v/>
      </c>
      <c r="S177" s="209" t="str">
        <f t="shared" si="7"/>
        <v/>
      </c>
      <c r="T177" s="209" t="b">
        <f t="shared" si="8"/>
        <v>1</v>
      </c>
      <c r="U177" s="210"/>
      <c r="V177" s="209" t="str">
        <f>IF(Tabla2[[#This Row],[IMPORTE TOTAL (SIN IVA)]]="","",ROUND(Tabla2[[#This Row],[IMPORTE TOTAL (SIN IVA)]],2))</f>
        <v/>
      </c>
      <c r="W177" s="209" t="b">
        <f>EXACT(V177,Tabla2[[#This Row],[IMPORTE TOTAL (SIN IVA)]])</f>
        <v>1</v>
      </c>
      <c r="X177" s="210"/>
      <c r="Y177" s="209" t="str">
        <f>IF(Tabla2[[#This Row],[IMPORTE IMPUTADO SUBVENCIONABLE (SIN IVA)]]="","",ROUND(Tabla2[[#This Row],[IMPORTE IMPUTADO SUBVENCIONABLE (SIN IVA)]],2))</f>
        <v/>
      </c>
      <c r="Z177" s="209" t="b">
        <f>EXACT(Y177,Tabla2[[#This Row],[IMPORTE IMPUTADO SUBVENCIONABLE (SIN IVA)]])</f>
        <v>1</v>
      </c>
      <c r="AA177" s="210"/>
      <c r="AB177" s="209" t="str">
        <f>IF(Tabla2[[#This Row],[IMPORTE TOTAL (CON IVA)]]="","",ROUND(Tabla2[[#This Row],[IMPORTE TOTAL (CON IVA)]],2))</f>
        <v/>
      </c>
      <c r="AC177" s="209" t="b">
        <f>EXACT(AB177,Tabla2[[#This Row],[IMPORTE TOTAL (CON IVA)]])</f>
        <v>1</v>
      </c>
    </row>
    <row r="178" spans="1:29" ht="39.950000000000003" customHeight="1" x14ac:dyDescent="0.25">
      <c r="A178" s="227"/>
      <c r="B178" s="225"/>
      <c r="C178" s="225"/>
      <c r="D178" s="226"/>
      <c r="E178" s="148">
        <f t="shared" si="6"/>
        <v>0</v>
      </c>
      <c r="F178" s="237"/>
      <c r="G178" s="238"/>
      <c r="H178" s="239"/>
      <c r="I178" s="225"/>
      <c r="J178" s="225"/>
      <c r="K178" s="240"/>
      <c r="L178" s="240"/>
      <c r="M178" s="241"/>
      <c r="N178" s="242"/>
      <c r="O178" s="211"/>
      <c r="P178" s="212"/>
      <c r="Q178" s="187" t="s">
        <v>484</v>
      </c>
      <c r="R178" s="208" t="str">
        <f>IF(Tabla2[[#This Row],[IMPORTE TOTAL (CON IVA)]]=Tabla2[[#This Row],[IMPORTE TOTAL (SIN IVA)]],"",((Tabla2[[#This Row],[IMPORTE TOTAL (CON IVA)]]-Tabla2[[#This Row],[IMPORTE TOTAL (SIN IVA)]])*Tabla2[[#This Row],[% IMPUTACIÓN]]))</f>
        <v/>
      </c>
      <c r="S178" s="209" t="str">
        <f t="shared" si="7"/>
        <v/>
      </c>
      <c r="T178" s="209" t="b">
        <f t="shared" si="8"/>
        <v>1</v>
      </c>
      <c r="U178" s="210"/>
      <c r="V178" s="209" t="str">
        <f>IF(Tabla2[[#This Row],[IMPORTE TOTAL (SIN IVA)]]="","",ROUND(Tabla2[[#This Row],[IMPORTE TOTAL (SIN IVA)]],2))</f>
        <v/>
      </c>
      <c r="W178" s="209" t="b">
        <f>EXACT(V178,Tabla2[[#This Row],[IMPORTE TOTAL (SIN IVA)]])</f>
        <v>1</v>
      </c>
      <c r="X178" s="210"/>
      <c r="Y178" s="209" t="str">
        <f>IF(Tabla2[[#This Row],[IMPORTE IMPUTADO SUBVENCIONABLE (SIN IVA)]]="","",ROUND(Tabla2[[#This Row],[IMPORTE IMPUTADO SUBVENCIONABLE (SIN IVA)]],2))</f>
        <v/>
      </c>
      <c r="Z178" s="209" t="b">
        <f>EXACT(Y178,Tabla2[[#This Row],[IMPORTE IMPUTADO SUBVENCIONABLE (SIN IVA)]])</f>
        <v>1</v>
      </c>
      <c r="AA178" s="210"/>
      <c r="AB178" s="209" t="str">
        <f>IF(Tabla2[[#This Row],[IMPORTE TOTAL (CON IVA)]]="","",ROUND(Tabla2[[#This Row],[IMPORTE TOTAL (CON IVA)]],2))</f>
        <v/>
      </c>
      <c r="AC178" s="209" t="b">
        <f>EXACT(AB178,Tabla2[[#This Row],[IMPORTE TOTAL (CON IVA)]])</f>
        <v>1</v>
      </c>
    </row>
    <row r="179" spans="1:29" ht="39.950000000000003" customHeight="1" x14ac:dyDescent="0.25">
      <c r="A179" s="227"/>
      <c r="B179" s="225"/>
      <c r="C179" s="225"/>
      <c r="D179" s="226"/>
      <c r="E179" s="148">
        <f t="shared" si="6"/>
        <v>0</v>
      </c>
      <c r="F179" s="237"/>
      <c r="G179" s="238"/>
      <c r="H179" s="239"/>
      <c r="I179" s="225"/>
      <c r="J179" s="225"/>
      <c r="K179" s="240"/>
      <c r="L179" s="240"/>
      <c r="M179" s="241"/>
      <c r="N179" s="242"/>
      <c r="O179" s="211"/>
      <c r="P179" s="212"/>
      <c r="Q179" s="187" t="s">
        <v>484</v>
      </c>
      <c r="R179" s="208" t="str">
        <f>IF(Tabla2[[#This Row],[IMPORTE TOTAL (CON IVA)]]=Tabla2[[#This Row],[IMPORTE TOTAL (SIN IVA)]],"",((Tabla2[[#This Row],[IMPORTE TOTAL (CON IVA)]]-Tabla2[[#This Row],[IMPORTE TOTAL (SIN IVA)]])*Tabla2[[#This Row],[% IMPUTACIÓN]]))</f>
        <v/>
      </c>
      <c r="S179" s="209" t="str">
        <f t="shared" si="7"/>
        <v/>
      </c>
      <c r="T179" s="209" t="b">
        <f t="shared" si="8"/>
        <v>1</v>
      </c>
      <c r="U179" s="210"/>
      <c r="V179" s="209" t="str">
        <f>IF(Tabla2[[#This Row],[IMPORTE TOTAL (SIN IVA)]]="","",ROUND(Tabla2[[#This Row],[IMPORTE TOTAL (SIN IVA)]],2))</f>
        <v/>
      </c>
      <c r="W179" s="209" t="b">
        <f>EXACT(V179,Tabla2[[#This Row],[IMPORTE TOTAL (SIN IVA)]])</f>
        <v>1</v>
      </c>
      <c r="X179" s="210"/>
      <c r="Y179" s="209" t="str">
        <f>IF(Tabla2[[#This Row],[IMPORTE IMPUTADO SUBVENCIONABLE (SIN IVA)]]="","",ROUND(Tabla2[[#This Row],[IMPORTE IMPUTADO SUBVENCIONABLE (SIN IVA)]],2))</f>
        <v/>
      </c>
      <c r="Z179" s="209" t="b">
        <f>EXACT(Y179,Tabla2[[#This Row],[IMPORTE IMPUTADO SUBVENCIONABLE (SIN IVA)]])</f>
        <v>1</v>
      </c>
      <c r="AA179" s="210"/>
      <c r="AB179" s="209" t="str">
        <f>IF(Tabla2[[#This Row],[IMPORTE TOTAL (CON IVA)]]="","",ROUND(Tabla2[[#This Row],[IMPORTE TOTAL (CON IVA)]],2))</f>
        <v/>
      </c>
      <c r="AC179" s="209" t="b">
        <f>EXACT(AB179,Tabla2[[#This Row],[IMPORTE TOTAL (CON IVA)]])</f>
        <v>1</v>
      </c>
    </row>
    <row r="180" spans="1:29" ht="39.950000000000003" customHeight="1" x14ac:dyDescent="0.25">
      <c r="A180" s="227"/>
      <c r="B180" s="225"/>
      <c r="C180" s="225"/>
      <c r="D180" s="226"/>
      <c r="E180" s="148">
        <f t="shared" si="6"/>
        <v>0</v>
      </c>
      <c r="F180" s="237"/>
      <c r="G180" s="238"/>
      <c r="H180" s="239"/>
      <c r="I180" s="225"/>
      <c r="J180" s="225"/>
      <c r="K180" s="240"/>
      <c r="L180" s="240"/>
      <c r="M180" s="241"/>
      <c r="N180" s="242"/>
      <c r="O180" s="211"/>
      <c r="P180" s="212"/>
      <c r="Q180" s="187" t="s">
        <v>484</v>
      </c>
      <c r="R180" s="208" t="str">
        <f>IF(Tabla2[[#This Row],[IMPORTE TOTAL (CON IVA)]]=Tabla2[[#This Row],[IMPORTE TOTAL (SIN IVA)]],"",((Tabla2[[#This Row],[IMPORTE TOTAL (CON IVA)]]-Tabla2[[#This Row],[IMPORTE TOTAL (SIN IVA)]])*Tabla2[[#This Row],[% IMPUTACIÓN]]))</f>
        <v/>
      </c>
      <c r="S180" s="209" t="str">
        <f t="shared" si="7"/>
        <v/>
      </c>
      <c r="T180" s="209" t="b">
        <f t="shared" si="8"/>
        <v>1</v>
      </c>
      <c r="U180" s="210"/>
      <c r="V180" s="209" t="str">
        <f>IF(Tabla2[[#This Row],[IMPORTE TOTAL (SIN IVA)]]="","",ROUND(Tabla2[[#This Row],[IMPORTE TOTAL (SIN IVA)]],2))</f>
        <v/>
      </c>
      <c r="W180" s="209" t="b">
        <f>EXACT(V180,Tabla2[[#This Row],[IMPORTE TOTAL (SIN IVA)]])</f>
        <v>1</v>
      </c>
      <c r="X180" s="210"/>
      <c r="Y180" s="209" t="str">
        <f>IF(Tabla2[[#This Row],[IMPORTE IMPUTADO SUBVENCIONABLE (SIN IVA)]]="","",ROUND(Tabla2[[#This Row],[IMPORTE IMPUTADO SUBVENCIONABLE (SIN IVA)]],2))</f>
        <v/>
      </c>
      <c r="Z180" s="209" t="b">
        <f>EXACT(Y180,Tabla2[[#This Row],[IMPORTE IMPUTADO SUBVENCIONABLE (SIN IVA)]])</f>
        <v>1</v>
      </c>
      <c r="AA180" s="210"/>
      <c r="AB180" s="209" t="str">
        <f>IF(Tabla2[[#This Row],[IMPORTE TOTAL (CON IVA)]]="","",ROUND(Tabla2[[#This Row],[IMPORTE TOTAL (CON IVA)]],2))</f>
        <v/>
      </c>
      <c r="AC180" s="209" t="b">
        <f>EXACT(AB180,Tabla2[[#This Row],[IMPORTE TOTAL (CON IVA)]])</f>
        <v>1</v>
      </c>
    </row>
    <row r="181" spans="1:29" ht="39.950000000000003" customHeight="1" x14ac:dyDescent="0.25">
      <c r="A181" s="227"/>
      <c r="B181" s="225"/>
      <c r="C181" s="225"/>
      <c r="D181" s="226"/>
      <c r="E181" s="148">
        <f t="shared" si="6"/>
        <v>0</v>
      </c>
      <c r="F181" s="237"/>
      <c r="G181" s="238"/>
      <c r="H181" s="239"/>
      <c r="I181" s="225"/>
      <c r="J181" s="225"/>
      <c r="K181" s="240"/>
      <c r="L181" s="240"/>
      <c r="M181" s="241"/>
      <c r="N181" s="242"/>
      <c r="O181" s="211"/>
      <c r="P181" s="212"/>
      <c r="Q181" s="187" t="s">
        <v>484</v>
      </c>
      <c r="R181" s="208" t="str">
        <f>IF(Tabla2[[#This Row],[IMPORTE TOTAL (CON IVA)]]=Tabla2[[#This Row],[IMPORTE TOTAL (SIN IVA)]],"",((Tabla2[[#This Row],[IMPORTE TOTAL (CON IVA)]]-Tabla2[[#This Row],[IMPORTE TOTAL (SIN IVA)]])*Tabla2[[#This Row],[% IMPUTACIÓN]]))</f>
        <v/>
      </c>
      <c r="S181" s="209" t="str">
        <f t="shared" si="7"/>
        <v/>
      </c>
      <c r="T181" s="209" t="b">
        <f t="shared" si="8"/>
        <v>1</v>
      </c>
      <c r="U181" s="210"/>
      <c r="V181" s="209" t="str">
        <f>IF(Tabla2[[#This Row],[IMPORTE TOTAL (SIN IVA)]]="","",ROUND(Tabla2[[#This Row],[IMPORTE TOTAL (SIN IVA)]],2))</f>
        <v/>
      </c>
      <c r="W181" s="209" t="b">
        <f>EXACT(V181,Tabla2[[#This Row],[IMPORTE TOTAL (SIN IVA)]])</f>
        <v>1</v>
      </c>
      <c r="X181" s="210"/>
      <c r="Y181" s="209" t="str">
        <f>IF(Tabla2[[#This Row],[IMPORTE IMPUTADO SUBVENCIONABLE (SIN IVA)]]="","",ROUND(Tabla2[[#This Row],[IMPORTE IMPUTADO SUBVENCIONABLE (SIN IVA)]],2))</f>
        <v/>
      </c>
      <c r="Z181" s="209" t="b">
        <f>EXACT(Y181,Tabla2[[#This Row],[IMPORTE IMPUTADO SUBVENCIONABLE (SIN IVA)]])</f>
        <v>1</v>
      </c>
      <c r="AA181" s="210"/>
      <c r="AB181" s="209" t="str">
        <f>IF(Tabla2[[#This Row],[IMPORTE TOTAL (CON IVA)]]="","",ROUND(Tabla2[[#This Row],[IMPORTE TOTAL (CON IVA)]],2))</f>
        <v/>
      </c>
      <c r="AC181" s="209" t="b">
        <f>EXACT(AB181,Tabla2[[#This Row],[IMPORTE TOTAL (CON IVA)]])</f>
        <v>1</v>
      </c>
    </row>
    <row r="182" spans="1:29" ht="39.950000000000003" customHeight="1" x14ac:dyDescent="0.25">
      <c r="A182" s="227"/>
      <c r="B182" s="225"/>
      <c r="C182" s="225"/>
      <c r="D182" s="226"/>
      <c r="E182" s="148">
        <f t="shared" si="6"/>
        <v>0</v>
      </c>
      <c r="F182" s="237"/>
      <c r="G182" s="238"/>
      <c r="H182" s="239"/>
      <c r="I182" s="225"/>
      <c r="J182" s="225"/>
      <c r="K182" s="240"/>
      <c r="L182" s="240"/>
      <c r="M182" s="241"/>
      <c r="N182" s="242"/>
      <c r="O182" s="211"/>
      <c r="P182" s="212"/>
      <c r="Q182" s="187" t="s">
        <v>484</v>
      </c>
      <c r="R182" s="208" t="str">
        <f>IF(Tabla2[[#This Row],[IMPORTE TOTAL (CON IVA)]]=Tabla2[[#This Row],[IMPORTE TOTAL (SIN IVA)]],"",((Tabla2[[#This Row],[IMPORTE TOTAL (CON IVA)]]-Tabla2[[#This Row],[IMPORTE TOTAL (SIN IVA)]])*Tabla2[[#This Row],[% IMPUTACIÓN]]))</f>
        <v/>
      </c>
      <c r="S182" s="209" t="str">
        <f t="shared" si="7"/>
        <v/>
      </c>
      <c r="T182" s="209" t="b">
        <f t="shared" si="8"/>
        <v>1</v>
      </c>
      <c r="U182" s="210"/>
      <c r="V182" s="209" t="str">
        <f>IF(Tabla2[[#This Row],[IMPORTE TOTAL (SIN IVA)]]="","",ROUND(Tabla2[[#This Row],[IMPORTE TOTAL (SIN IVA)]],2))</f>
        <v/>
      </c>
      <c r="W182" s="209" t="b">
        <f>EXACT(V182,Tabla2[[#This Row],[IMPORTE TOTAL (SIN IVA)]])</f>
        <v>1</v>
      </c>
      <c r="X182" s="210"/>
      <c r="Y182" s="209" t="str">
        <f>IF(Tabla2[[#This Row],[IMPORTE IMPUTADO SUBVENCIONABLE (SIN IVA)]]="","",ROUND(Tabla2[[#This Row],[IMPORTE IMPUTADO SUBVENCIONABLE (SIN IVA)]],2))</f>
        <v/>
      </c>
      <c r="Z182" s="209" t="b">
        <f>EXACT(Y182,Tabla2[[#This Row],[IMPORTE IMPUTADO SUBVENCIONABLE (SIN IVA)]])</f>
        <v>1</v>
      </c>
      <c r="AA182" s="210"/>
      <c r="AB182" s="209" t="str">
        <f>IF(Tabla2[[#This Row],[IMPORTE TOTAL (CON IVA)]]="","",ROUND(Tabla2[[#This Row],[IMPORTE TOTAL (CON IVA)]],2))</f>
        <v/>
      </c>
      <c r="AC182" s="209" t="b">
        <f>EXACT(AB182,Tabla2[[#This Row],[IMPORTE TOTAL (CON IVA)]])</f>
        <v>1</v>
      </c>
    </row>
    <row r="183" spans="1:29" ht="39.950000000000003" customHeight="1" x14ac:dyDescent="0.25">
      <c r="A183" s="227"/>
      <c r="B183" s="225"/>
      <c r="C183" s="225"/>
      <c r="D183" s="226"/>
      <c r="E183" s="148">
        <f t="shared" si="6"/>
        <v>0</v>
      </c>
      <c r="F183" s="237"/>
      <c r="G183" s="238"/>
      <c r="H183" s="239"/>
      <c r="I183" s="225"/>
      <c r="J183" s="225"/>
      <c r="K183" s="240"/>
      <c r="L183" s="240"/>
      <c r="M183" s="241"/>
      <c r="N183" s="242"/>
      <c r="O183" s="211"/>
      <c r="P183" s="212"/>
      <c r="Q183" s="187" t="s">
        <v>484</v>
      </c>
      <c r="R183" s="208" t="str">
        <f>IF(Tabla2[[#This Row],[IMPORTE TOTAL (CON IVA)]]=Tabla2[[#This Row],[IMPORTE TOTAL (SIN IVA)]],"",((Tabla2[[#This Row],[IMPORTE TOTAL (CON IVA)]]-Tabla2[[#This Row],[IMPORTE TOTAL (SIN IVA)]])*Tabla2[[#This Row],[% IMPUTACIÓN]]))</f>
        <v/>
      </c>
      <c r="S183" s="209" t="str">
        <f t="shared" si="7"/>
        <v/>
      </c>
      <c r="T183" s="209" t="b">
        <f t="shared" si="8"/>
        <v>1</v>
      </c>
      <c r="U183" s="210"/>
      <c r="V183" s="209" t="str">
        <f>IF(Tabla2[[#This Row],[IMPORTE TOTAL (SIN IVA)]]="","",ROUND(Tabla2[[#This Row],[IMPORTE TOTAL (SIN IVA)]],2))</f>
        <v/>
      </c>
      <c r="W183" s="209" t="b">
        <f>EXACT(V183,Tabla2[[#This Row],[IMPORTE TOTAL (SIN IVA)]])</f>
        <v>1</v>
      </c>
      <c r="X183" s="210"/>
      <c r="Y183" s="209" t="str">
        <f>IF(Tabla2[[#This Row],[IMPORTE IMPUTADO SUBVENCIONABLE (SIN IVA)]]="","",ROUND(Tabla2[[#This Row],[IMPORTE IMPUTADO SUBVENCIONABLE (SIN IVA)]],2))</f>
        <v/>
      </c>
      <c r="Z183" s="209" t="b">
        <f>EXACT(Y183,Tabla2[[#This Row],[IMPORTE IMPUTADO SUBVENCIONABLE (SIN IVA)]])</f>
        <v>1</v>
      </c>
      <c r="AA183" s="210"/>
      <c r="AB183" s="209" t="str">
        <f>IF(Tabla2[[#This Row],[IMPORTE TOTAL (CON IVA)]]="","",ROUND(Tabla2[[#This Row],[IMPORTE TOTAL (CON IVA)]],2))</f>
        <v/>
      </c>
      <c r="AC183" s="209" t="b">
        <f>EXACT(AB183,Tabla2[[#This Row],[IMPORTE TOTAL (CON IVA)]])</f>
        <v>1</v>
      </c>
    </row>
    <row r="184" spans="1:29" ht="39.950000000000003" customHeight="1" x14ac:dyDescent="0.25">
      <c r="A184" s="227"/>
      <c r="B184" s="225"/>
      <c r="C184" s="225"/>
      <c r="D184" s="226"/>
      <c r="E184" s="148">
        <f t="shared" si="6"/>
        <v>0</v>
      </c>
      <c r="F184" s="237"/>
      <c r="G184" s="238"/>
      <c r="H184" s="239"/>
      <c r="I184" s="225"/>
      <c r="J184" s="225"/>
      <c r="K184" s="240"/>
      <c r="L184" s="240"/>
      <c r="M184" s="241"/>
      <c r="N184" s="242"/>
      <c r="O184" s="211"/>
      <c r="P184" s="212"/>
      <c r="Q184" s="187" t="s">
        <v>484</v>
      </c>
      <c r="R184" s="208" t="str">
        <f>IF(Tabla2[[#This Row],[IMPORTE TOTAL (CON IVA)]]=Tabla2[[#This Row],[IMPORTE TOTAL (SIN IVA)]],"",((Tabla2[[#This Row],[IMPORTE TOTAL (CON IVA)]]-Tabla2[[#This Row],[IMPORTE TOTAL (SIN IVA)]])*Tabla2[[#This Row],[% IMPUTACIÓN]]))</f>
        <v/>
      </c>
      <c r="S184" s="209" t="str">
        <f t="shared" si="7"/>
        <v/>
      </c>
      <c r="T184" s="209" t="b">
        <f t="shared" si="8"/>
        <v>1</v>
      </c>
      <c r="U184" s="210"/>
      <c r="V184" s="209" t="str">
        <f>IF(Tabla2[[#This Row],[IMPORTE TOTAL (SIN IVA)]]="","",ROUND(Tabla2[[#This Row],[IMPORTE TOTAL (SIN IVA)]],2))</f>
        <v/>
      </c>
      <c r="W184" s="209" t="b">
        <f>EXACT(V184,Tabla2[[#This Row],[IMPORTE TOTAL (SIN IVA)]])</f>
        <v>1</v>
      </c>
      <c r="X184" s="210"/>
      <c r="Y184" s="209" t="str">
        <f>IF(Tabla2[[#This Row],[IMPORTE IMPUTADO SUBVENCIONABLE (SIN IVA)]]="","",ROUND(Tabla2[[#This Row],[IMPORTE IMPUTADO SUBVENCIONABLE (SIN IVA)]],2))</f>
        <v/>
      </c>
      <c r="Z184" s="209" t="b">
        <f>EXACT(Y184,Tabla2[[#This Row],[IMPORTE IMPUTADO SUBVENCIONABLE (SIN IVA)]])</f>
        <v>1</v>
      </c>
      <c r="AA184" s="210"/>
      <c r="AB184" s="209" t="str">
        <f>IF(Tabla2[[#This Row],[IMPORTE TOTAL (CON IVA)]]="","",ROUND(Tabla2[[#This Row],[IMPORTE TOTAL (CON IVA)]],2))</f>
        <v/>
      </c>
      <c r="AC184" s="209" t="b">
        <f>EXACT(AB184,Tabla2[[#This Row],[IMPORTE TOTAL (CON IVA)]])</f>
        <v>1</v>
      </c>
    </row>
    <row r="185" spans="1:29" ht="39.950000000000003" customHeight="1" x14ac:dyDescent="0.25">
      <c r="A185" s="227"/>
      <c r="B185" s="225"/>
      <c r="C185" s="225"/>
      <c r="D185" s="226"/>
      <c r="E185" s="148">
        <f t="shared" si="6"/>
        <v>0</v>
      </c>
      <c r="F185" s="237"/>
      <c r="G185" s="238"/>
      <c r="H185" s="239"/>
      <c r="I185" s="225"/>
      <c r="J185" s="225"/>
      <c r="K185" s="240"/>
      <c r="L185" s="240"/>
      <c r="M185" s="241"/>
      <c r="N185" s="242"/>
      <c r="O185" s="211"/>
      <c r="P185" s="212"/>
      <c r="Q185" s="187" t="s">
        <v>484</v>
      </c>
      <c r="R185" s="208" t="str">
        <f>IF(Tabla2[[#This Row],[IMPORTE TOTAL (CON IVA)]]=Tabla2[[#This Row],[IMPORTE TOTAL (SIN IVA)]],"",((Tabla2[[#This Row],[IMPORTE TOTAL (CON IVA)]]-Tabla2[[#This Row],[IMPORTE TOTAL (SIN IVA)]])*Tabla2[[#This Row],[% IMPUTACIÓN]]))</f>
        <v/>
      </c>
      <c r="S185" s="209" t="str">
        <f t="shared" si="7"/>
        <v/>
      </c>
      <c r="T185" s="209" t="b">
        <f t="shared" si="8"/>
        <v>1</v>
      </c>
      <c r="U185" s="210"/>
      <c r="V185" s="209" t="str">
        <f>IF(Tabla2[[#This Row],[IMPORTE TOTAL (SIN IVA)]]="","",ROUND(Tabla2[[#This Row],[IMPORTE TOTAL (SIN IVA)]],2))</f>
        <v/>
      </c>
      <c r="W185" s="209" t="b">
        <f>EXACT(V185,Tabla2[[#This Row],[IMPORTE TOTAL (SIN IVA)]])</f>
        <v>1</v>
      </c>
      <c r="X185" s="210"/>
      <c r="Y185" s="209" t="str">
        <f>IF(Tabla2[[#This Row],[IMPORTE IMPUTADO SUBVENCIONABLE (SIN IVA)]]="","",ROUND(Tabla2[[#This Row],[IMPORTE IMPUTADO SUBVENCIONABLE (SIN IVA)]],2))</f>
        <v/>
      </c>
      <c r="Z185" s="209" t="b">
        <f>EXACT(Y185,Tabla2[[#This Row],[IMPORTE IMPUTADO SUBVENCIONABLE (SIN IVA)]])</f>
        <v>1</v>
      </c>
      <c r="AA185" s="210"/>
      <c r="AB185" s="209" t="str">
        <f>IF(Tabla2[[#This Row],[IMPORTE TOTAL (CON IVA)]]="","",ROUND(Tabla2[[#This Row],[IMPORTE TOTAL (CON IVA)]],2))</f>
        <v/>
      </c>
      <c r="AC185" s="209" t="b">
        <f>EXACT(AB185,Tabla2[[#This Row],[IMPORTE TOTAL (CON IVA)]])</f>
        <v>1</v>
      </c>
    </row>
    <row r="186" spans="1:29" ht="39.950000000000003" customHeight="1" x14ac:dyDescent="0.25">
      <c r="A186" s="227"/>
      <c r="B186" s="225"/>
      <c r="C186" s="225"/>
      <c r="D186" s="226"/>
      <c r="E186" s="148">
        <f t="shared" si="6"/>
        <v>0</v>
      </c>
      <c r="F186" s="237"/>
      <c r="G186" s="238"/>
      <c r="H186" s="239"/>
      <c r="I186" s="225"/>
      <c r="J186" s="225"/>
      <c r="K186" s="240"/>
      <c r="L186" s="240"/>
      <c r="M186" s="241"/>
      <c r="N186" s="242"/>
      <c r="O186" s="211"/>
      <c r="P186" s="212"/>
      <c r="Q186" s="187" t="s">
        <v>484</v>
      </c>
      <c r="R186" s="208" t="str">
        <f>IF(Tabla2[[#This Row],[IMPORTE TOTAL (CON IVA)]]=Tabla2[[#This Row],[IMPORTE TOTAL (SIN IVA)]],"",((Tabla2[[#This Row],[IMPORTE TOTAL (CON IVA)]]-Tabla2[[#This Row],[IMPORTE TOTAL (SIN IVA)]])*Tabla2[[#This Row],[% IMPUTACIÓN]]))</f>
        <v/>
      </c>
      <c r="S186" s="209" t="str">
        <f t="shared" si="7"/>
        <v/>
      </c>
      <c r="T186" s="209" t="b">
        <f t="shared" si="8"/>
        <v>1</v>
      </c>
      <c r="U186" s="210"/>
      <c r="V186" s="209" t="str">
        <f>IF(Tabla2[[#This Row],[IMPORTE TOTAL (SIN IVA)]]="","",ROUND(Tabla2[[#This Row],[IMPORTE TOTAL (SIN IVA)]],2))</f>
        <v/>
      </c>
      <c r="W186" s="209" t="b">
        <f>EXACT(V186,Tabla2[[#This Row],[IMPORTE TOTAL (SIN IVA)]])</f>
        <v>1</v>
      </c>
      <c r="X186" s="210"/>
      <c r="Y186" s="209" t="str">
        <f>IF(Tabla2[[#This Row],[IMPORTE IMPUTADO SUBVENCIONABLE (SIN IVA)]]="","",ROUND(Tabla2[[#This Row],[IMPORTE IMPUTADO SUBVENCIONABLE (SIN IVA)]],2))</f>
        <v/>
      </c>
      <c r="Z186" s="209" t="b">
        <f>EXACT(Y186,Tabla2[[#This Row],[IMPORTE IMPUTADO SUBVENCIONABLE (SIN IVA)]])</f>
        <v>1</v>
      </c>
      <c r="AA186" s="210"/>
      <c r="AB186" s="209" t="str">
        <f>IF(Tabla2[[#This Row],[IMPORTE TOTAL (CON IVA)]]="","",ROUND(Tabla2[[#This Row],[IMPORTE TOTAL (CON IVA)]],2))</f>
        <v/>
      </c>
      <c r="AC186" s="209" t="b">
        <f>EXACT(AB186,Tabla2[[#This Row],[IMPORTE TOTAL (CON IVA)]])</f>
        <v>1</v>
      </c>
    </row>
    <row r="187" spans="1:29" ht="39.950000000000003" customHeight="1" x14ac:dyDescent="0.25">
      <c r="A187" s="227"/>
      <c r="B187" s="225"/>
      <c r="C187" s="225"/>
      <c r="D187" s="226"/>
      <c r="E187" s="148">
        <f t="shared" si="6"/>
        <v>0</v>
      </c>
      <c r="F187" s="237"/>
      <c r="G187" s="238"/>
      <c r="H187" s="239"/>
      <c r="I187" s="225"/>
      <c r="J187" s="225"/>
      <c r="K187" s="240"/>
      <c r="L187" s="240"/>
      <c r="M187" s="241"/>
      <c r="N187" s="242"/>
      <c r="O187" s="211"/>
      <c r="P187" s="212"/>
      <c r="Q187" s="187" t="s">
        <v>484</v>
      </c>
      <c r="R187" s="208" t="str">
        <f>IF(Tabla2[[#This Row],[IMPORTE TOTAL (CON IVA)]]=Tabla2[[#This Row],[IMPORTE TOTAL (SIN IVA)]],"",((Tabla2[[#This Row],[IMPORTE TOTAL (CON IVA)]]-Tabla2[[#This Row],[IMPORTE TOTAL (SIN IVA)]])*Tabla2[[#This Row],[% IMPUTACIÓN]]))</f>
        <v/>
      </c>
      <c r="S187" s="209" t="str">
        <f t="shared" si="7"/>
        <v/>
      </c>
      <c r="T187" s="209" t="b">
        <f t="shared" si="8"/>
        <v>1</v>
      </c>
      <c r="U187" s="210"/>
      <c r="V187" s="209" t="str">
        <f>IF(Tabla2[[#This Row],[IMPORTE TOTAL (SIN IVA)]]="","",ROUND(Tabla2[[#This Row],[IMPORTE TOTAL (SIN IVA)]],2))</f>
        <v/>
      </c>
      <c r="W187" s="209" t="b">
        <f>EXACT(V187,Tabla2[[#This Row],[IMPORTE TOTAL (SIN IVA)]])</f>
        <v>1</v>
      </c>
      <c r="X187" s="210"/>
      <c r="Y187" s="209" t="str">
        <f>IF(Tabla2[[#This Row],[IMPORTE IMPUTADO SUBVENCIONABLE (SIN IVA)]]="","",ROUND(Tabla2[[#This Row],[IMPORTE IMPUTADO SUBVENCIONABLE (SIN IVA)]],2))</f>
        <v/>
      </c>
      <c r="Z187" s="209" t="b">
        <f>EXACT(Y187,Tabla2[[#This Row],[IMPORTE IMPUTADO SUBVENCIONABLE (SIN IVA)]])</f>
        <v>1</v>
      </c>
      <c r="AA187" s="210"/>
      <c r="AB187" s="209" t="str">
        <f>IF(Tabla2[[#This Row],[IMPORTE TOTAL (CON IVA)]]="","",ROUND(Tabla2[[#This Row],[IMPORTE TOTAL (CON IVA)]],2))</f>
        <v/>
      </c>
      <c r="AC187" s="209" t="b">
        <f>EXACT(AB187,Tabla2[[#This Row],[IMPORTE TOTAL (CON IVA)]])</f>
        <v>1</v>
      </c>
    </row>
    <row r="188" spans="1:29" ht="39.950000000000003" customHeight="1" x14ac:dyDescent="0.25">
      <c r="A188" s="227"/>
      <c r="B188" s="225"/>
      <c r="C188" s="225"/>
      <c r="D188" s="226"/>
      <c r="E188" s="148">
        <f t="shared" si="6"/>
        <v>0</v>
      </c>
      <c r="F188" s="237"/>
      <c r="G188" s="238"/>
      <c r="H188" s="239"/>
      <c r="I188" s="225"/>
      <c r="J188" s="225"/>
      <c r="K188" s="240"/>
      <c r="L188" s="240"/>
      <c r="M188" s="241"/>
      <c r="N188" s="242"/>
      <c r="O188" s="211"/>
      <c r="P188" s="212"/>
      <c r="Q188" s="187" t="s">
        <v>484</v>
      </c>
      <c r="R188" s="208" t="str">
        <f>IF(Tabla2[[#This Row],[IMPORTE TOTAL (CON IVA)]]=Tabla2[[#This Row],[IMPORTE TOTAL (SIN IVA)]],"",((Tabla2[[#This Row],[IMPORTE TOTAL (CON IVA)]]-Tabla2[[#This Row],[IMPORTE TOTAL (SIN IVA)]])*Tabla2[[#This Row],[% IMPUTACIÓN]]))</f>
        <v/>
      </c>
      <c r="S188" s="209" t="str">
        <f t="shared" si="7"/>
        <v/>
      </c>
      <c r="T188" s="209" t="b">
        <f t="shared" si="8"/>
        <v>1</v>
      </c>
      <c r="U188" s="210"/>
      <c r="V188" s="209" t="str">
        <f>IF(Tabla2[[#This Row],[IMPORTE TOTAL (SIN IVA)]]="","",ROUND(Tabla2[[#This Row],[IMPORTE TOTAL (SIN IVA)]],2))</f>
        <v/>
      </c>
      <c r="W188" s="209" t="b">
        <f>EXACT(V188,Tabla2[[#This Row],[IMPORTE TOTAL (SIN IVA)]])</f>
        <v>1</v>
      </c>
      <c r="X188" s="210"/>
      <c r="Y188" s="209" t="str">
        <f>IF(Tabla2[[#This Row],[IMPORTE IMPUTADO SUBVENCIONABLE (SIN IVA)]]="","",ROUND(Tabla2[[#This Row],[IMPORTE IMPUTADO SUBVENCIONABLE (SIN IVA)]],2))</f>
        <v/>
      </c>
      <c r="Z188" s="209" t="b">
        <f>EXACT(Y188,Tabla2[[#This Row],[IMPORTE IMPUTADO SUBVENCIONABLE (SIN IVA)]])</f>
        <v>1</v>
      </c>
      <c r="AA188" s="210"/>
      <c r="AB188" s="209" t="str">
        <f>IF(Tabla2[[#This Row],[IMPORTE TOTAL (CON IVA)]]="","",ROUND(Tabla2[[#This Row],[IMPORTE TOTAL (CON IVA)]],2))</f>
        <v/>
      </c>
      <c r="AC188" s="209" t="b">
        <f>EXACT(AB188,Tabla2[[#This Row],[IMPORTE TOTAL (CON IVA)]])</f>
        <v>1</v>
      </c>
    </row>
    <row r="189" spans="1:29" ht="39.950000000000003" customHeight="1" x14ac:dyDescent="0.25">
      <c r="A189" s="227"/>
      <c r="B189" s="225"/>
      <c r="C189" s="225"/>
      <c r="D189" s="226"/>
      <c r="E189" s="148">
        <f t="shared" si="6"/>
        <v>0</v>
      </c>
      <c r="F189" s="237"/>
      <c r="G189" s="238"/>
      <c r="H189" s="239"/>
      <c r="I189" s="225"/>
      <c r="J189" s="225"/>
      <c r="K189" s="240"/>
      <c r="L189" s="240"/>
      <c r="M189" s="241"/>
      <c r="N189" s="242"/>
      <c r="O189" s="211"/>
      <c r="P189" s="212"/>
      <c r="Q189" s="187" t="s">
        <v>484</v>
      </c>
      <c r="R189" s="208" t="str">
        <f>IF(Tabla2[[#This Row],[IMPORTE TOTAL (CON IVA)]]=Tabla2[[#This Row],[IMPORTE TOTAL (SIN IVA)]],"",((Tabla2[[#This Row],[IMPORTE TOTAL (CON IVA)]]-Tabla2[[#This Row],[IMPORTE TOTAL (SIN IVA)]])*Tabla2[[#This Row],[% IMPUTACIÓN]]))</f>
        <v/>
      </c>
      <c r="S189" s="209" t="str">
        <f t="shared" si="7"/>
        <v/>
      </c>
      <c r="T189" s="209" t="b">
        <f t="shared" si="8"/>
        <v>1</v>
      </c>
      <c r="U189" s="210"/>
      <c r="V189" s="209" t="str">
        <f>IF(Tabla2[[#This Row],[IMPORTE TOTAL (SIN IVA)]]="","",ROUND(Tabla2[[#This Row],[IMPORTE TOTAL (SIN IVA)]],2))</f>
        <v/>
      </c>
      <c r="W189" s="209" t="b">
        <f>EXACT(V189,Tabla2[[#This Row],[IMPORTE TOTAL (SIN IVA)]])</f>
        <v>1</v>
      </c>
      <c r="X189" s="210"/>
      <c r="Y189" s="209" t="str">
        <f>IF(Tabla2[[#This Row],[IMPORTE IMPUTADO SUBVENCIONABLE (SIN IVA)]]="","",ROUND(Tabla2[[#This Row],[IMPORTE IMPUTADO SUBVENCIONABLE (SIN IVA)]],2))</f>
        <v/>
      </c>
      <c r="Z189" s="209" t="b">
        <f>EXACT(Y189,Tabla2[[#This Row],[IMPORTE IMPUTADO SUBVENCIONABLE (SIN IVA)]])</f>
        <v>1</v>
      </c>
      <c r="AA189" s="210"/>
      <c r="AB189" s="209" t="str">
        <f>IF(Tabla2[[#This Row],[IMPORTE TOTAL (CON IVA)]]="","",ROUND(Tabla2[[#This Row],[IMPORTE TOTAL (CON IVA)]],2))</f>
        <v/>
      </c>
      <c r="AC189" s="209" t="b">
        <f>EXACT(AB189,Tabla2[[#This Row],[IMPORTE TOTAL (CON IVA)]])</f>
        <v>1</v>
      </c>
    </row>
    <row r="190" spans="1:29" ht="39.950000000000003" customHeight="1" x14ac:dyDescent="0.25">
      <c r="A190" s="227"/>
      <c r="B190" s="225"/>
      <c r="C190" s="225"/>
      <c r="D190" s="226"/>
      <c r="E190" s="148">
        <f t="shared" si="6"/>
        <v>0</v>
      </c>
      <c r="F190" s="237"/>
      <c r="G190" s="238"/>
      <c r="H190" s="239"/>
      <c r="I190" s="225"/>
      <c r="J190" s="225"/>
      <c r="K190" s="240"/>
      <c r="L190" s="240"/>
      <c r="M190" s="241"/>
      <c r="N190" s="242"/>
      <c r="O190" s="211"/>
      <c r="P190" s="212"/>
      <c r="Q190" s="187" t="s">
        <v>484</v>
      </c>
      <c r="R190" s="208" t="str">
        <f>IF(Tabla2[[#This Row],[IMPORTE TOTAL (CON IVA)]]=Tabla2[[#This Row],[IMPORTE TOTAL (SIN IVA)]],"",((Tabla2[[#This Row],[IMPORTE TOTAL (CON IVA)]]-Tabla2[[#This Row],[IMPORTE TOTAL (SIN IVA)]])*Tabla2[[#This Row],[% IMPUTACIÓN]]))</f>
        <v/>
      </c>
      <c r="S190" s="209" t="str">
        <f t="shared" si="7"/>
        <v/>
      </c>
      <c r="T190" s="209" t="b">
        <f t="shared" si="8"/>
        <v>1</v>
      </c>
      <c r="U190" s="210"/>
      <c r="V190" s="209" t="str">
        <f>IF(Tabla2[[#This Row],[IMPORTE TOTAL (SIN IVA)]]="","",ROUND(Tabla2[[#This Row],[IMPORTE TOTAL (SIN IVA)]],2))</f>
        <v/>
      </c>
      <c r="W190" s="209" t="b">
        <f>EXACT(V190,Tabla2[[#This Row],[IMPORTE TOTAL (SIN IVA)]])</f>
        <v>1</v>
      </c>
      <c r="X190" s="210"/>
      <c r="Y190" s="209" t="str">
        <f>IF(Tabla2[[#This Row],[IMPORTE IMPUTADO SUBVENCIONABLE (SIN IVA)]]="","",ROUND(Tabla2[[#This Row],[IMPORTE IMPUTADO SUBVENCIONABLE (SIN IVA)]],2))</f>
        <v/>
      </c>
      <c r="Z190" s="209" t="b">
        <f>EXACT(Y190,Tabla2[[#This Row],[IMPORTE IMPUTADO SUBVENCIONABLE (SIN IVA)]])</f>
        <v>1</v>
      </c>
      <c r="AA190" s="210"/>
      <c r="AB190" s="209" t="str">
        <f>IF(Tabla2[[#This Row],[IMPORTE TOTAL (CON IVA)]]="","",ROUND(Tabla2[[#This Row],[IMPORTE TOTAL (CON IVA)]],2))</f>
        <v/>
      </c>
      <c r="AC190" s="209" t="b">
        <f>EXACT(AB190,Tabla2[[#This Row],[IMPORTE TOTAL (CON IVA)]])</f>
        <v>1</v>
      </c>
    </row>
    <row r="191" spans="1:29" ht="39.950000000000003" customHeight="1" x14ac:dyDescent="0.25">
      <c r="A191" s="227"/>
      <c r="B191" s="225"/>
      <c r="C191" s="225"/>
      <c r="D191" s="226"/>
      <c r="E191" s="148">
        <f t="shared" si="6"/>
        <v>0</v>
      </c>
      <c r="F191" s="237"/>
      <c r="G191" s="238"/>
      <c r="H191" s="239"/>
      <c r="I191" s="225"/>
      <c r="J191" s="225"/>
      <c r="K191" s="240"/>
      <c r="L191" s="240"/>
      <c r="M191" s="241"/>
      <c r="N191" s="242"/>
      <c r="O191" s="211"/>
      <c r="P191" s="212"/>
      <c r="Q191" s="187" t="s">
        <v>484</v>
      </c>
      <c r="R191" s="208" t="str">
        <f>IF(Tabla2[[#This Row],[IMPORTE TOTAL (CON IVA)]]=Tabla2[[#This Row],[IMPORTE TOTAL (SIN IVA)]],"",((Tabla2[[#This Row],[IMPORTE TOTAL (CON IVA)]]-Tabla2[[#This Row],[IMPORTE TOTAL (SIN IVA)]])*Tabla2[[#This Row],[% IMPUTACIÓN]]))</f>
        <v/>
      </c>
      <c r="S191" s="209" t="str">
        <f t="shared" si="7"/>
        <v/>
      </c>
      <c r="T191" s="209" t="b">
        <f t="shared" si="8"/>
        <v>1</v>
      </c>
      <c r="U191" s="210"/>
      <c r="V191" s="209" t="str">
        <f>IF(Tabla2[[#This Row],[IMPORTE TOTAL (SIN IVA)]]="","",ROUND(Tabla2[[#This Row],[IMPORTE TOTAL (SIN IVA)]],2))</f>
        <v/>
      </c>
      <c r="W191" s="209" t="b">
        <f>EXACT(V191,Tabla2[[#This Row],[IMPORTE TOTAL (SIN IVA)]])</f>
        <v>1</v>
      </c>
      <c r="X191" s="210"/>
      <c r="Y191" s="209" t="str">
        <f>IF(Tabla2[[#This Row],[IMPORTE IMPUTADO SUBVENCIONABLE (SIN IVA)]]="","",ROUND(Tabla2[[#This Row],[IMPORTE IMPUTADO SUBVENCIONABLE (SIN IVA)]],2))</f>
        <v/>
      </c>
      <c r="Z191" s="209" t="b">
        <f>EXACT(Y191,Tabla2[[#This Row],[IMPORTE IMPUTADO SUBVENCIONABLE (SIN IVA)]])</f>
        <v>1</v>
      </c>
      <c r="AA191" s="210"/>
      <c r="AB191" s="209" t="str">
        <f>IF(Tabla2[[#This Row],[IMPORTE TOTAL (CON IVA)]]="","",ROUND(Tabla2[[#This Row],[IMPORTE TOTAL (CON IVA)]],2))</f>
        <v/>
      </c>
      <c r="AC191" s="209" t="b">
        <f>EXACT(AB191,Tabla2[[#This Row],[IMPORTE TOTAL (CON IVA)]])</f>
        <v>1</v>
      </c>
    </row>
    <row r="192" spans="1:29" ht="39.950000000000003" customHeight="1" x14ac:dyDescent="0.25">
      <c r="A192" s="227"/>
      <c r="B192" s="225"/>
      <c r="C192" s="225"/>
      <c r="D192" s="226"/>
      <c r="E192" s="148">
        <f t="shared" si="6"/>
        <v>0</v>
      </c>
      <c r="F192" s="237"/>
      <c r="G192" s="238"/>
      <c r="H192" s="239"/>
      <c r="I192" s="225"/>
      <c r="J192" s="225"/>
      <c r="K192" s="240"/>
      <c r="L192" s="240"/>
      <c r="M192" s="241"/>
      <c r="N192" s="242"/>
      <c r="O192" s="211"/>
      <c r="P192" s="212"/>
      <c r="Q192" s="187" t="s">
        <v>484</v>
      </c>
      <c r="R192" s="208" t="str">
        <f>IF(Tabla2[[#This Row],[IMPORTE TOTAL (CON IVA)]]=Tabla2[[#This Row],[IMPORTE TOTAL (SIN IVA)]],"",((Tabla2[[#This Row],[IMPORTE TOTAL (CON IVA)]]-Tabla2[[#This Row],[IMPORTE TOTAL (SIN IVA)]])*Tabla2[[#This Row],[% IMPUTACIÓN]]))</f>
        <v/>
      </c>
      <c r="S192" s="209" t="str">
        <f t="shared" si="7"/>
        <v/>
      </c>
      <c r="T192" s="209" t="b">
        <f t="shared" si="8"/>
        <v>1</v>
      </c>
      <c r="U192" s="210"/>
      <c r="V192" s="209" t="str">
        <f>IF(Tabla2[[#This Row],[IMPORTE TOTAL (SIN IVA)]]="","",ROUND(Tabla2[[#This Row],[IMPORTE TOTAL (SIN IVA)]],2))</f>
        <v/>
      </c>
      <c r="W192" s="209" t="b">
        <f>EXACT(V192,Tabla2[[#This Row],[IMPORTE TOTAL (SIN IVA)]])</f>
        <v>1</v>
      </c>
      <c r="X192" s="210"/>
      <c r="Y192" s="209" t="str">
        <f>IF(Tabla2[[#This Row],[IMPORTE IMPUTADO SUBVENCIONABLE (SIN IVA)]]="","",ROUND(Tabla2[[#This Row],[IMPORTE IMPUTADO SUBVENCIONABLE (SIN IVA)]],2))</f>
        <v/>
      </c>
      <c r="Z192" s="209" t="b">
        <f>EXACT(Y192,Tabla2[[#This Row],[IMPORTE IMPUTADO SUBVENCIONABLE (SIN IVA)]])</f>
        <v>1</v>
      </c>
      <c r="AA192" s="210"/>
      <c r="AB192" s="209" t="str">
        <f>IF(Tabla2[[#This Row],[IMPORTE TOTAL (CON IVA)]]="","",ROUND(Tabla2[[#This Row],[IMPORTE TOTAL (CON IVA)]],2))</f>
        <v/>
      </c>
      <c r="AC192" s="209" t="b">
        <f>EXACT(AB192,Tabla2[[#This Row],[IMPORTE TOTAL (CON IVA)]])</f>
        <v>1</v>
      </c>
    </row>
    <row r="193" spans="1:29" ht="39.950000000000003" customHeight="1" x14ac:dyDescent="0.25">
      <c r="A193" s="227"/>
      <c r="B193" s="225"/>
      <c r="C193" s="225"/>
      <c r="D193" s="226"/>
      <c r="E193" s="148">
        <f t="shared" si="6"/>
        <v>0</v>
      </c>
      <c r="F193" s="237"/>
      <c r="G193" s="238"/>
      <c r="H193" s="239"/>
      <c r="I193" s="225"/>
      <c r="J193" s="225"/>
      <c r="K193" s="240"/>
      <c r="L193" s="240"/>
      <c r="M193" s="241"/>
      <c r="N193" s="242"/>
      <c r="O193" s="211"/>
      <c r="P193" s="212"/>
      <c r="Q193" s="187" t="s">
        <v>484</v>
      </c>
      <c r="R193" s="208" t="str">
        <f>IF(Tabla2[[#This Row],[IMPORTE TOTAL (CON IVA)]]=Tabla2[[#This Row],[IMPORTE TOTAL (SIN IVA)]],"",((Tabla2[[#This Row],[IMPORTE TOTAL (CON IVA)]]-Tabla2[[#This Row],[IMPORTE TOTAL (SIN IVA)]])*Tabla2[[#This Row],[% IMPUTACIÓN]]))</f>
        <v/>
      </c>
      <c r="S193" s="209" t="str">
        <f t="shared" si="7"/>
        <v/>
      </c>
      <c r="T193" s="209" t="b">
        <f t="shared" si="8"/>
        <v>1</v>
      </c>
      <c r="U193" s="210"/>
      <c r="V193" s="209" t="str">
        <f>IF(Tabla2[[#This Row],[IMPORTE TOTAL (SIN IVA)]]="","",ROUND(Tabla2[[#This Row],[IMPORTE TOTAL (SIN IVA)]],2))</f>
        <v/>
      </c>
      <c r="W193" s="209" t="b">
        <f>EXACT(V193,Tabla2[[#This Row],[IMPORTE TOTAL (SIN IVA)]])</f>
        <v>1</v>
      </c>
      <c r="X193" s="210"/>
      <c r="Y193" s="209" t="str">
        <f>IF(Tabla2[[#This Row],[IMPORTE IMPUTADO SUBVENCIONABLE (SIN IVA)]]="","",ROUND(Tabla2[[#This Row],[IMPORTE IMPUTADO SUBVENCIONABLE (SIN IVA)]],2))</f>
        <v/>
      </c>
      <c r="Z193" s="209" t="b">
        <f>EXACT(Y193,Tabla2[[#This Row],[IMPORTE IMPUTADO SUBVENCIONABLE (SIN IVA)]])</f>
        <v>1</v>
      </c>
      <c r="AA193" s="210"/>
      <c r="AB193" s="209" t="str">
        <f>IF(Tabla2[[#This Row],[IMPORTE TOTAL (CON IVA)]]="","",ROUND(Tabla2[[#This Row],[IMPORTE TOTAL (CON IVA)]],2))</f>
        <v/>
      </c>
      <c r="AC193" s="209" t="b">
        <f>EXACT(AB193,Tabla2[[#This Row],[IMPORTE TOTAL (CON IVA)]])</f>
        <v>1</v>
      </c>
    </row>
    <row r="194" spans="1:29" ht="39.950000000000003" customHeight="1" x14ac:dyDescent="0.25">
      <c r="A194" s="227"/>
      <c r="B194" s="225"/>
      <c r="C194" s="225"/>
      <c r="D194" s="226"/>
      <c r="E194" s="148">
        <f t="shared" si="6"/>
        <v>0</v>
      </c>
      <c r="F194" s="237"/>
      <c r="G194" s="238"/>
      <c r="H194" s="239"/>
      <c r="I194" s="225"/>
      <c r="J194" s="225"/>
      <c r="K194" s="240"/>
      <c r="L194" s="240"/>
      <c r="M194" s="241"/>
      <c r="N194" s="242"/>
      <c r="O194" s="211"/>
      <c r="P194" s="212"/>
      <c r="Q194" s="187" t="s">
        <v>484</v>
      </c>
      <c r="R194" s="208" t="str">
        <f>IF(Tabla2[[#This Row],[IMPORTE TOTAL (CON IVA)]]=Tabla2[[#This Row],[IMPORTE TOTAL (SIN IVA)]],"",((Tabla2[[#This Row],[IMPORTE TOTAL (CON IVA)]]-Tabla2[[#This Row],[IMPORTE TOTAL (SIN IVA)]])*Tabla2[[#This Row],[% IMPUTACIÓN]]))</f>
        <v/>
      </c>
      <c r="S194" s="209" t="str">
        <f t="shared" si="7"/>
        <v/>
      </c>
      <c r="T194" s="209" t="b">
        <f t="shared" si="8"/>
        <v>1</v>
      </c>
      <c r="U194" s="210"/>
      <c r="V194" s="209" t="str">
        <f>IF(Tabla2[[#This Row],[IMPORTE TOTAL (SIN IVA)]]="","",ROUND(Tabla2[[#This Row],[IMPORTE TOTAL (SIN IVA)]],2))</f>
        <v/>
      </c>
      <c r="W194" s="209" t="b">
        <f>EXACT(V194,Tabla2[[#This Row],[IMPORTE TOTAL (SIN IVA)]])</f>
        <v>1</v>
      </c>
      <c r="X194" s="210"/>
      <c r="Y194" s="209" t="str">
        <f>IF(Tabla2[[#This Row],[IMPORTE IMPUTADO SUBVENCIONABLE (SIN IVA)]]="","",ROUND(Tabla2[[#This Row],[IMPORTE IMPUTADO SUBVENCIONABLE (SIN IVA)]],2))</f>
        <v/>
      </c>
      <c r="Z194" s="209" t="b">
        <f>EXACT(Y194,Tabla2[[#This Row],[IMPORTE IMPUTADO SUBVENCIONABLE (SIN IVA)]])</f>
        <v>1</v>
      </c>
      <c r="AA194" s="210"/>
      <c r="AB194" s="209" t="str">
        <f>IF(Tabla2[[#This Row],[IMPORTE TOTAL (CON IVA)]]="","",ROUND(Tabla2[[#This Row],[IMPORTE TOTAL (CON IVA)]],2))</f>
        <v/>
      </c>
      <c r="AC194" s="209" t="b">
        <f>EXACT(AB194,Tabla2[[#This Row],[IMPORTE TOTAL (CON IVA)]])</f>
        <v>1</v>
      </c>
    </row>
    <row r="195" spans="1:29" ht="39.950000000000003" customHeight="1" x14ac:dyDescent="0.25">
      <c r="A195" s="227"/>
      <c r="B195" s="225"/>
      <c r="C195" s="225"/>
      <c r="D195" s="226"/>
      <c r="E195" s="148">
        <f t="shared" si="6"/>
        <v>0</v>
      </c>
      <c r="F195" s="237"/>
      <c r="G195" s="238"/>
      <c r="H195" s="239"/>
      <c r="I195" s="225"/>
      <c r="J195" s="225"/>
      <c r="K195" s="240"/>
      <c r="L195" s="240"/>
      <c r="M195" s="241"/>
      <c r="N195" s="242"/>
      <c r="O195" s="211"/>
      <c r="P195" s="212"/>
      <c r="Q195" s="187" t="s">
        <v>484</v>
      </c>
      <c r="R195" s="208" t="str">
        <f>IF(Tabla2[[#This Row],[IMPORTE TOTAL (CON IVA)]]=Tabla2[[#This Row],[IMPORTE TOTAL (SIN IVA)]],"",((Tabla2[[#This Row],[IMPORTE TOTAL (CON IVA)]]-Tabla2[[#This Row],[IMPORTE TOTAL (SIN IVA)]])*Tabla2[[#This Row],[% IMPUTACIÓN]]))</f>
        <v/>
      </c>
      <c r="S195" s="209" t="str">
        <f t="shared" si="7"/>
        <v/>
      </c>
      <c r="T195" s="209" t="b">
        <f t="shared" si="8"/>
        <v>1</v>
      </c>
      <c r="U195" s="210"/>
      <c r="V195" s="209" t="str">
        <f>IF(Tabla2[[#This Row],[IMPORTE TOTAL (SIN IVA)]]="","",ROUND(Tabla2[[#This Row],[IMPORTE TOTAL (SIN IVA)]],2))</f>
        <v/>
      </c>
      <c r="W195" s="209" t="b">
        <f>EXACT(V195,Tabla2[[#This Row],[IMPORTE TOTAL (SIN IVA)]])</f>
        <v>1</v>
      </c>
      <c r="X195" s="210"/>
      <c r="Y195" s="209" t="str">
        <f>IF(Tabla2[[#This Row],[IMPORTE IMPUTADO SUBVENCIONABLE (SIN IVA)]]="","",ROUND(Tabla2[[#This Row],[IMPORTE IMPUTADO SUBVENCIONABLE (SIN IVA)]],2))</f>
        <v/>
      </c>
      <c r="Z195" s="209" t="b">
        <f>EXACT(Y195,Tabla2[[#This Row],[IMPORTE IMPUTADO SUBVENCIONABLE (SIN IVA)]])</f>
        <v>1</v>
      </c>
      <c r="AA195" s="210"/>
      <c r="AB195" s="209" t="str">
        <f>IF(Tabla2[[#This Row],[IMPORTE TOTAL (CON IVA)]]="","",ROUND(Tabla2[[#This Row],[IMPORTE TOTAL (CON IVA)]],2))</f>
        <v/>
      </c>
      <c r="AC195" s="209" t="b">
        <f>EXACT(AB195,Tabla2[[#This Row],[IMPORTE TOTAL (CON IVA)]])</f>
        <v>1</v>
      </c>
    </row>
    <row r="196" spans="1:29" ht="39.950000000000003" customHeight="1" x14ac:dyDescent="0.25">
      <c r="A196" s="227"/>
      <c r="B196" s="225"/>
      <c r="C196" s="225"/>
      <c r="D196" s="226"/>
      <c r="E196" s="148">
        <f t="shared" si="6"/>
        <v>0</v>
      </c>
      <c r="F196" s="237"/>
      <c r="G196" s="238"/>
      <c r="H196" s="239"/>
      <c r="I196" s="225"/>
      <c r="J196" s="225"/>
      <c r="K196" s="240"/>
      <c r="L196" s="240"/>
      <c r="M196" s="241"/>
      <c r="N196" s="242"/>
      <c r="O196" s="211"/>
      <c r="P196" s="212"/>
      <c r="Q196" s="187" t="s">
        <v>484</v>
      </c>
      <c r="R196" s="208" t="str">
        <f>IF(Tabla2[[#This Row],[IMPORTE TOTAL (CON IVA)]]=Tabla2[[#This Row],[IMPORTE TOTAL (SIN IVA)]],"",((Tabla2[[#This Row],[IMPORTE TOTAL (CON IVA)]]-Tabla2[[#This Row],[IMPORTE TOTAL (SIN IVA)]])*Tabla2[[#This Row],[% IMPUTACIÓN]]))</f>
        <v/>
      </c>
      <c r="S196" s="209" t="str">
        <f t="shared" si="7"/>
        <v/>
      </c>
      <c r="T196" s="209" t="b">
        <f t="shared" si="8"/>
        <v>1</v>
      </c>
      <c r="U196" s="210"/>
      <c r="V196" s="209" t="str">
        <f>IF(Tabla2[[#This Row],[IMPORTE TOTAL (SIN IVA)]]="","",ROUND(Tabla2[[#This Row],[IMPORTE TOTAL (SIN IVA)]],2))</f>
        <v/>
      </c>
      <c r="W196" s="209" t="b">
        <f>EXACT(V196,Tabla2[[#This Row],[IMPORTE TOTAL (SIN IVA)]])</f>
        <v>1</v>
      </c>
      <c r="X196" s="210"/>
      <c r="Y196" s="209" t="str">
        <f>IF(Tabla2[[#This Row],[IMPORTE IMPUTADO SUBVENCIONABLE (SIN IVA)]]="","",ROUND(Tabla2[[#This Row],[IMPORTE IMPUTADO SUBVENCIONABLE (SIN IVA)]],2))</f>
        <v/>
      </c>
      <c r="Z196" s="209" t="b">
        <f>EXACT(Y196,Tabla2[[#This Row],[IMPORTE IMPUTADO SUBVENCIONABLE (SIN IVA)]])</f>
        <v>1</v>
      </c>
      <c r="AA196" s="210"/>
      <c r="AB196" s="209" t="str">
        <f>IF(Tabla2[[#This Row],[IMPORTE TOTAL (CON IVA)]]="","",ROUND(Tabla2[[#This Row],[IMPORTE TOTAL (CON IVA)]],2))</f>
        <v/>
      </c>
      <c r="AC196" s="209" t="b">
        <f>EXACT(AB196,Tabla2[[#This Row],[IMPORTE TOTAL (CON IVA)]])</f>
        <v>1</v>
      </c>
    </row>
    <row r="197" spans="1:29" ht="39.950000000000003" customHeight="1" x14ac:dyDescent="0.25">
      <c r="A197" s="227"/>
      <c r="B197" s="225"/>
      <c r="C197" s="225"/>
      <c r="D197" s="226"/>
      <c r="E197" s="148">
        <f t="shared" si="6"/>
        <v>0</v>
      </c>
      <c r="F197" s="237"/>
      <c r="G197" s="238"/>
      <c r="H197" s="239"/>
      <c r="I197" s="225"/>
      <c r="J197" s="225"/>
      <c r="K197" s="240"/>
      <c r="L197" s="240"/>
      <c r="M197" s="241"/>
      <c r="N197" s="242"/>
      <c r="O197" s="211"/>
      <c r="P197" s="212"/>
      <c r="Q197" s="187" t="s">
        <v>484</v>
      </c>
      <c r="R197" s="208" t="str">
        <f>IF(Tabla2[[#This Row],[IMPORTE TOTAL (CON IVA)]]=Tabla2[[#This Row],[IMPORTE TOTAL (SIN IVA)]],"",((Tabla2[[#This Row],[IMPORTE TOTAL (CON IVA)]]-Tabla2[[#This Row],[IMPORTE TOTAL (SIN IVA)]])*Tabla2[[#This Row],[% IMPUTACIÓN]]))</f>
        <v/>
      </c>
      <c r="S197" s="209" t="str">
        <f t="shared" si="7"/>
        <v/>
      </c>
      <c r="T197" s="209" t="b">
        <f t="shared" si="8"/>
        <v>1</v>
      </c>
      <c r="U197" s="210"/>
      <c r="V197" s="209" t="str">
        <f>IF(Tabla2[[#This Row],[IMPORTE TOTAL (SIN IVA)]]="","",ROUND(Tabla2[[#This Row],[IMPORTE TOTAL (SIN IVA)]],2))</f>
        <v/>
      </c>
      <c r="W197" s="209" t="b">
        <f>EXACT(V197,Tabla2[[#This Row],[IMPORTE TOTAL (SIN IVA)]])</f>
        <v>1</v>
      </c>
      <c r="X197" s="210"/>
      <c r="Y197" s="209" t="str">
        <f>IF(Tabla2[[#This Row],[IMPORTE IMPUTADO SUBVENCIONABLE (SIN IVA)]]="","",ROUND(Tabla2[[#This Row],[IMPORTE IMPUTADO SUBVENCIONABLE (SIN IVA)]],2))</f>
        <v/>
      </c>
      <c r="Z197" s="209" t="b">
        <f>EXACT(Y197,Tabla2[[#This Row],[IMPORTE IMPUTADO SUBVENCIONABLE (SIN IVA)]])</f>
        <v>1</v>
      </c>
      <c r="AA197" s="210"/>
      <c r="AB197" s="209" t="str">
        <f>IF(Tabla2[[#This Row],[IMPORTE TOTAL (CON IVA)]]="","",ROUND(Tabla2[[#This Row],[IMPORTE TOTAL (CON IVA)]],2))</f>
        <v/>
      </c>
      <c r="AC197" s="209" t="b">
        <f>EXACT(AB197,Tabla2[[#This Row],[IMPORTE TOTAL (CON IVA)]])</f>
        <v>1</v>
      </c>
    </row>
    <row r="198" spans="1:29" ht="39.950000000000003" customHeight="1" x14ac:dyDescent="0.25">
      <c r="A198" s="227"/>
      <c r="B198" s="225"/>
      <c r="C198" s="225"/>
      <c r="D198" s="226"/>
      <c r="E198" s="148">
        <f t="shared" si="6"/>
        <v>0</v>
      </c>
      <c r="F198" s="237"/>
      <c r="G198" s="238"/>
      <c r="H198" s="239"/>
      <c r="I198" s="240"/>
      <c r="J198" s="225"/>
      <c r="K198" s="240"/>
      <c r="L198" s="240"/>
      <c r="M198" s="241"/>
      <c r="N198" s="242"/>
      <c r="O198" s="211"/>
      <c r="P198" s="212"/>
      <c r="Q198" s="187" t="s">
        <v>484</v>
      </c>
      <c r="R198" s="208" t="str">
        <f>IF(Tabla2[[#This Row],[IMPORTE TOTAL (CON IVA)]]=Tabla2[[#This Row],[IMPORTE TOTAL (SIN IVA)]],"",((Tabla2[[#This Row],[IMPORTE TOTAL (CON IVA)]]-Tabla2[[#This Row],[IMPORTE TOTAL (SIN IVA)]])*Tabla2[[#This Row],[% IMPUTACIÓN]]))</f>
        <v/>
      </c>
      <c r="S198" s="209" t="str">
        <f t="shared" si="7"/>
        <v/>
      </c>
      <c r="T198" s="209" t="b">
        <f t="shared" si="8"/>
        <v>1</v>
      </c>
      <c r="U198" s="210"/>
      <c r="V198" s="209" t="str">
        <f>IF(Tabla2[[#This Row],[IMPORTE TOTAL (SIN IVA)]]="","",ROUND(Tabla2[[#This Row],[IMPORTE TOTAL (SIN IVA)]],2))</f>
        <v/>
      </c>
      <c r="W198" s="209" t="b">
        <f>EXACT(V198,Tabla2[[#This Row],[IMPORTE TOTAL (SIN IVA)]])</f>
        <v>1</v>
      </c>
      <c r="X198" s="210"/>
      <c r="Y198" s="209" t="str">
        <f>IF(Tabla2[[#This Row],[IMPORTE IMPUTADO SUBVENCIONABLE (SIN IVA)]]="","",ROUND(Tabla2[[#This Row],[IMPORTE IMPUTADO SUBVENCIONABLE (SIN IVA)]],2))</f>
        <v/>
      </c>
      <c r="Z198" s="209" t="b">
        <f>EXACT(Y198,Tabla2[[#This Row],[IMPORTE IMPUTADO SUBVENCIONABLE (SIN IVA)]])</f>
        <v>1</v>
      </c>
      <c r="AA198" s="210"/>
      <c r="AB198" s="209" t="str">
        <f>IF(Tabla2[[#This Row],[IMPORTE TOTAL (CON IVA)]]="","",ROUND(Tabla2[[#This Row],[IMPORTE TOTAL (CON IVA)]],2))</f>
        <v/>
      </c>
      <c r="AC198" s="209" t="b">
        <f>EXACT(AB198,Tabla2[[#This Row],[IMPORTE TOTAL (CON IVA)]])</f>
        <v>1</v>
      </c>
    </row>
    <row r="199" spans="1:29" ht="39.950000000000003" customHeight="1" x14ac:dyDescent="0.25">
      <c r="A199" s="227"/>
      <c r="B199" s="225"/>
      <c r="C199" s="225"/>
      <c r="D199" s="226"/>
      <c r="E199" s="148">
        <f t="shared" si="6"/>
        <v>0</v>
      </c>
      <c r="F199" s="237"/>
      <c r="G199" s="238"/>
      <c r="H199" s="239"/>
      <c r="I199" s="240"/>
      <c r="J199" s="225"/>
      <c r="K199" s="240"/>
      <c r="L199" s="240"/>
      <c r="M199" s="241"/>
      <c r="N199" s="242"/>
      <c r="O199" s="211"/>
      <c r="P199" s="212"/>
      <c r="Q199" s="187" t="s">
        <v>484</v>
      </c>
      <c r="R199" s="208" t="str">
        <f>IF(Tabla2[[#This Row],[IMPORTE TOTAL (CON IVA)]]=Tabla2[[#This Row],[IMPORTE TOTAL (SIN IVA)]],"",((Tabla2[[#This Row],[IMPORTE TOTAL (CON IVA)]]-Tabla2[[#This Row],[IMPORTE TOTAL (SIN IVA)]])*Tabla2[[#This Row],[% IMPUTACIÓN]]))</f>
        <v/>
      </c>
      <c r="S199" s="209" t="str">
        <f t="shared" si="7"/>
        <v/>
      </c>
      <c r="T199" s="209" t="b">
        <f t="shared" si="8"/>
        <v>1</v>
      </c>
      <c r="U199" s="210"/>
      <c r="V199" s="209" t="str">
        <f>IF(Tabla2[[#This Row],[IMPORTE TOTAL (SIN IVA)]]="","",ROUND(Tabla2[[#This Row],[IMPORTE TOTAL (SIN IVA)]],2))</f>
        <v/>
      </c>
      <c r="W199" s="209" t="b">
        <f>EXACT(V199,Tabla2[[#This Row],[IMPORTE TOTAL (SIN IVA)]])</f>
        <v>1</v>
      </c>
      <c r="X199" s="210"/>
      <c r="Y199" s="209" t="str">
        <f>IF(Tabla2[[#This Row],[IMPORTE IMPUTADO SUBVENCIONABLE (SIN IVA)]]="","",ROUND(Tabla2[[#This Row],[IMPORTE IMPUTADO SUBVENCIONABLE (SIN IVA)]],2))</f>
        <v/>
      </c>
      <c r="Z199" s="209" t="b">
        <f>EXACT(Y199,Tabla2[[#This Row],[IMPORTE IMPUTADO SUBVENCIONABLE (SIN IVA)]])</f>
        <v>1</v>
      </c>
      <c r="AA199" s="210"/>
      <c r="AB199" s="209" t="str">
        <f>IF(Tabla2[[#This Row],[IMPORTE TOTAL (CON IVA)]]="","",ROUND(Tabla2[[#This Row],[IMPORTE TOTAL (CON IVA)]],2))</f>
        <v/>
      </c>
      <c r="AC199" s="209" t="b">
        <f>EXACT(AB199,Tabla2[[#This Row],[IMPORTE TOTAL (CON IVA)]])</f>
        <v>1</v>
      </c>
    </row>
    <row r="200" spans="1:29" ht="39.950000000000003" customHeight="1" thickBot="1" x14ac:dyDescent="0.3">
      <c r="A200" s="228"/>
      <c r="B200" s="229"/>
      <c r="C200" s="229"/>
      <c r="D200" s="230"/>
      <c r="E200" s="213">
        <f t="shared" si="6"/>
        <v>0</v>
      </c>
      <c r="F200" s="243"/>
      <c r="G200" s="244"/>
      <c r="H200" s="245"/>
      <c r="I200" s="229"/>
      <c r="J200" s="229"/>
      <c r="K200" s="246"/>
      <c r="L200" s="246"/>
      <c r="M200" s="247"/>
      <c r="N200" s="248"/>
      <c r="O200" s="214"/>
      <c r="P200" s="215"/>
      <c r="Q200" s="187" t="s">
        <v>484</v>
      </c>
      <c r="R200" s="208" t="str">
        <f>IF(Tabla2[[#This Row],[IMPORTE TOTAL (CON IVA)]]=Tabla2[[#This Row],[IMPORTE TOTAL (SIN IVA)]],"",((Tabla2[[#This Row],[IMPORTE TOTAL (CON IVA)]]-Tabla2[[#This Row],[IMPORTE TOTAL (SIN IVA)]])*Tabla2[[#This Row],[% IMPUTACIÓN]]))</f>
        <v/>
      </c>
      <c r="S200" s="209" t="str">
        <f t="shared" si="7"/>
        <v/>
      </c>
      <c r="T200" s="209" t="b">
        <f t="shared" si="8"/>
        <v>1</v>
      </c>
      <c r="U200" s="210"/>
      <c r="V200" s="209" t="str">
        <f>IF(Tabla2[[#This Row],[IMPORTE TOTAL (SIN IVA)]]="","",ROUND(Tabla2[[#This Row],[IMPORTE TOTAL (SIN IVA)]],2))</f>
        <v/>
      </c>
      <c r="W200" s="209" t="b">
        <f>EXACT(V200,Tabla2[[#This Row],[IMPORTE TOTAL (SIN IVA)]])</f>
        <v>1</v>
      </c>
      <c r="X200" s="210"/>
      <c r="Y200" s="209" t="str">
        <f>IF(Tabla2[[#This Row],[IMPORTE IMPUTADO SUBVENCIONABLE (SIN IVA)]]="","",ROUND(Tabla2[[#This Row],[IMPORTE IMPUTADO SUBVENCIONABLE (SIN IVA)]],2))</f>
        <v/>
      </c>
      <c r="Z200" s="209" t="b">
        <f>EXACT(Y200,Tabla2[[#This Row],[IMPORTE IMPUTADO SUBVENCIONABLE (SIN IVA)]])</f>
        <v>1</v>
      </c>
      <c r="AA200" s="210"/>
      <c r="AB200" s="209" t="str">
        <f>IF(Tabla2[[#This Row],[IMPORTE TOTAL (CON IVA)]]="","",ROUND(Tabla2[[#This Row],[IMPORTE TOTAL (CON IVA)]],2))</f>
        <v/>
      </c>
      <c r="AC200" s="209" t="b">
        <f>EXACT(AB200,Tabla2[[#This Row],[IMPORTE TOTAL (CON IVA)]])</f>
        <v>1</v>
      </c>
    </row>
    <row r="201" spans="1:29" ht="50.1" customHeight="1" thickBot="1" x14ac:dyDescent="0.3">
      <c r="F201" s="133">
        <f>SUM(F19:F200)</f>
        <v>0</v>
      </c>
    </row>
  </sheetData>
  <sheetProtection algorithmName="SHA-512" hashValue="EfbSt5NUfwsCOopLKBZ/D/2L5thEOlOWPvQFHodLPJ6xMzm3JrDMQKPmqEqC03QLEe17JzK15ZthPEhGkoehtg==" saltValue="3IQI+66/4AGAs4Jj3Ni2QA==" spinCount="100000" sheet="1" formatCells="0" formatColumns="0" formatRows="0" autoFilter="0"/>
  <autoFilter ref="O18:AC18" xr:uid="{F08F7978-A21F-4077-B310-8DC68B3454D3}"/>
  <mergeCells count="4">
    <mergeCell ref="A9:H9"/>
    <mergeCell ref="H17:L17"/>
    <mergeCell ref="A17:G17"/>
    <mergeCell ref="D3:H3"/>
  </mergeCells>
  <conditionalFormatting sqref="T19:T200">
    <cfRule type="containsText" dxfId="1" priority="1" operator="containsText" text="FALSO">
      <formula>NOT(ISERROR(SEARCH("FALSO",T19)))</formula>
    </cfRule>
  </conditionalFormatting>
  <conditionalFormatting sqref="W19:W200 Z19:Z200 AC19:AC200">
    <cfRule type="containsText" dxfId="0" priority="2" operator="containsText" text="FALSO">
      <formula>NOT(ISERROR(SEARCH("FALSO",W19)))</formula>
    </cfRule>
  </conditionalFormatting>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F393FADF-B935-41B0-A2B1-AED0F47B551D}">
          <x14:formula1>
            <xm:f>Desplegables!$I$5:$I$6</xm:f>
          </x14:formula1>
          <xm:sqref>B19:B200</xm:sqref>
        </x14:dataValidation>
        <x14:dataValidation type="list" allowBlank="1" showInputMessage="1" showErrorMessage="1" xr:uid="{40647124-D405-45AF-ACCB-2A50639D1ECA}">
          <x14:formula1>
            <xm:f>Desplegables!$G$5:$G$20</xm:f>
          </x14:formula1>
          <xm:sqref>A19:A200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0B4AE-3383-41F0-9DF0-D6998714D15B}">
  <dimension ref="A1:V617"/>
  <sheetViews>
    <sheetView topLeftCell="A3" zoomScale="55" zoomScaleNormal="55" workbookViewId="0">
      <pane ySplit="16" topLeftCell="A19" activePane="bottomLeft" state="frozen"/>
      <selection activeCell="A3" sqref="A3"/>
      <selection pane="bottomLeft" activeCell="A18" sqref="A18"/>
    </sheetView>
  </sheetViews>
  <sheetFormatPr baseColWidth="10" defaultColWidth="10.85546875" defaultRowHeight="15" x14ac:dyDescent="0.25"/>
  <cols>
    <col min="1" max="1" width="42" style="153" customWidth="1"/>
    <col min="2" max="3" width="38.85546875" style="153" customWidth="1"/>
    <col min="4" max="4" width="33.5703125" style="170" customWidth="1"/>
    <col min="5" max="5" width="50" style="170" customWidth="1"/>
    <col min="6" max="6" width="40.42578125" style="170" customWidth="1"/>
    <col min="7" max="7" width="34.85546875" style="153" bestFit="1" customWidth="1"/>
    <col min="8" max="9" width="36.85546875" style="153" customWidth="1"/>
    <col min="10" max="14" width="38.42578125" style="153" customWidth="1"/>
    <col min="15" max="15" width="29.140625" style="186" customWidth="1"/>
    <col min="16" max="16" width="26" style="186" customWidth="1"/>
    <col min="17" max="19" width="22.85546875" style="153" customWidth="1"/>
    <col min="20" max="20" width="43.85546875" style="153" customWidth="1"/>
    <col min="21" max="21" width="10.85546875" style="153" hidden="1" customWidth="1"/>
    <col min="22" max="22" width="22.28515625" style="153" hidden="1" customWidth="1"/>
    <col min="23" max="16384" width="10.85546875" style="153"/>
  </cols>
  <sheetData>
    <row r="1" spans="1:16" hidden="1" x14ac:dyDescent="0.25">
      <c r="D1" s="153"/>
      <c r="E1" s="153"/>
      <c r="F1" s="153"/>
      <c r="O1" s="153"/>
      <c r="P1" s="153"/>
    </row>
    <row r="2" spans="1:16" hidden="1" x14ac:dyDescent="0.25">
      <c r="D2" s="153"/>
      <c r="E2" s="153"/>
      <c r="F2" s="153"/>
      <c r="O2" s="153"/>
      <c r="P2" s="153"/>
    </row>
    <row r="3" spans="1:16" ht="69.95" customHeight="1" thickBot="1" x14ac:dyDescent="0.3">
      <c r="D3" s="336" t="s">
        <v>485</v>
      </c>
      <c r="E3" s="336"/>
      <c r="F3" s="336"/>
      <c r="G3" s="336"/>
      <c r="H3" s="336"/>
      <c r="O3" s="153"/>
      <c r="P3" s="153"/>
    </row>
    <row r="4" spans="1:16" ht="30.95" customHeight="1" thickBot="1" x14ac:dyDescent="0.3">
      <c r="A4" s="160" t="s">
        <v>0</v>
      </c>
      <c r="B4" s="161" t="s">
        <v>1</v>
      </c>
      <c r="C4" s="161" t="s">
        <v>237</v>
      </c>
      <c r="D4" s="161" t="s">
        <v>6</v>
      </c>
      <c r="E4" s="161" t="s">
        <v>3</v>
      </c>
      <c r="F4" s="161" t="s">
        <v>4</v>
      </c>
      <c r="G4" s="161" t="s">
        <v>5</v>
      </c>
      <c r="H4" s="162" t="s">
        <v>22</v>
      </c>
      <c r="I4" s="163"/>
      <c r="J4" s="163"/>
      <c r="K4" s="163"/>
      <c r="L4" s="163"/>
      <c r="M4" s="163"/>
      <c r="N4" s="163"/>
      <c r="O4" s="153"/>
      <c r="P4" s="153"/>
    </row>
    <row r="5" spans="1:16" ht="51.95" customHeight="1" thickBot="1" x14ac:dyDescent="0.3">
      <c r="A5" s="164" t="str">
        <f>IF('Datos generales'!F32=0,"Debe seleccionar primero un expediente en la hoja ""Datos generales""",'Datos generales'!F32)</f>
        <v>Debe seleccionar primero un expediente en la hoja "Datos generales"</v>
      </c>
      <c r="B5" s="165" t="str">
        <f>IF('Datos generales'!G32=0,"",'Datos generales'!G32)</f>
        <v/>
      </c>
      <c r="C5" s="165" t="str">
        <f>IF('Datos generales'!H32=0,"",'Datos generales'!H32)</f>
        <v/>
      </c>
      <c r="D5" s="166" t="str">
        <f>IF('Datos generales'!I32=0,"",'Datos generales'!I32)</f>
        <v/>
      </c>
      <c r="E5" s="167" t="str">
        <f>IF('Datos generales'!J32=0,"",'Datos generales'!J32)</f>
        <v/>
      </c>
      <c r="F5" s="166" t="str">
        <f>IF('Datos generales'!K32=0,"",'Datos generales'!K32)</f>
        <v/>
      </c>
      <c r="G5" s="168" t="str">
        <f>IF('Datos generales'!L32=0,"",'Datos generales'!L32)</f>
        <v/>
      </c>
      <c r="H5" s="169" t="str">
        <f>IF('Datos generales'!M32="","",'Datos generales'!M32)</f>
        <v/>
      </c>
      <c r="I5" s="170"/>
      <c r="J5" s="170"/>
      <c r="K5" s="170"/>
      <c r="L5" s="170"/>
      <c r="M5" s="170"/>
      <c r="N5" s="170"/>
      <c r="O5" s="153"/>
      <c r="P5" s="153"/>
    </row>
    <row r="6" spans="1:16" hidden="1" x14ac:dyDescent="0.25">
      <c r="D6" s="153"/>
      <c r="E6" s="153"/>
      <c r="F6" s="153"/>
      <c r="O6" s="153"/>
      <c r="P6" s="153"/>
    </row>
    <row r="7" spans="1:16" hidden="1" x14ac:dyDescent="0.25">
      <c r="D7" s="153"/>
      <c r="E7" s="153"/>
      <c r="F7" s="153"/>
      <c r="O7" s="153"/>
      <c r="P7" s="153"/>
    </row>
    <row r="8" spans="1:16" hidden="1" x14ac:dyDescent="0.25">
      <c r="D8" s="153"/>
      <c r="E8" s="153"/>
      <c r="F8" s="153"/>
      <c r="O8" s="153"/>
      <c r="P8" s="153"/>
    </row>
    <row r="9" spans="1:16" ht="159" hidden="1" customHeight="1" thickBot="1" x14ac:dyDescent="0.3">
      <c r="A9" s="331" t="s">
        <v>311</v>
      </c>
      <c r="B9" s="332"/>
      <c r="C9" s="332"/>
      <c r="D9" s="332"/>
      <c r="E9" s="332"/>
      <c r="F9" s="332"/>
      <c r="G9" s="332"/>
      <c r="H9" s="333"/>
      <c r="I9" s="154"/>
      <c r="J9" s="154"/>
      <c r="K9" s="154"/>
      <c r="L9" s="154"/>
      <c r="M9" s="154"/>
      <c r="N9" s="154"/>
      <c r="O9" s="153"/>
      <c r="P9" s="153"/>
    </row>
    <row r="10" spans="1:16" hidden="1" x14ac:dyDescent="0.25">
      <c r="D10" s="153"/>
      <c r="E10" s="153"/>
      <c r="F10" s="153"/>
      <c r="O10" s="153"/>
      <c r="P10" s="153"/>
    </row>
    <row r="11" spans="1:16" hidden="1" x14ac:dyDescent="0.25">
      <c r="D11" s="153"/>
      <c r="E11" s="153"/>
      <c r="F11" s="153"/>
      <c r="O11" s="153"/>
      <c r="P11" s="153"/>
    </row>
    <row r="12" spans="1:16" hidden="1" x14ac:dyDescent="0.25">
      <c r="D12" s="153"/>
      <c r="E12" s="153"/>
      <c r="F12" s="153"/>
      <c r="O12" s="153"/>
      <c r="P12" s="171"/>
    </row>
    <row r="13" spans="1:16" hidden="1" x14ac:dyDescent="0.25">
      <c r="D13" s="153"/>
      <c r="E13" s="153"/>
      <c r="F13" s="171"/>
      <c r="O13" s="153"/>
      <c r="P13" s="153"/>
    </row>
    <row r="14" spans="1:16" hidden="1" x14ac:dyDescent="0.25">
      <c r="D14" s="153"/>
      <c r="E14" s="153"/>
      <c r="F14" s="153"/>
      <c r="O14" s="153"/>
      <c r="P14" s="153"/>
    </row>
    <row r="15" spans="1:16" hidden="1" x14ac:dyDescent="0.25">
      <c r="D15" s="153"/>
      <c r="E15" s="153"/>
      <c r="F15" s="153"/>
      <c r="O15" s="153"/>
      <c r="P15" s="153"/>
    </row>
    <row r="16" spans="1:16" ht="15.75" thickBot="1" x14ac:dyDescent="0.3">
      <c r="D16" s="153"/>
      <c r="E16" s="153"/>
      <c r="F16" s="153"/>
      <c r="O16" s="153"/>
      <c r="P16" s="153"/>
    </row>
    <row r="17" spans="1:22" s="155" customFormat="1" ht="35.25" customHeight="1" thickBot="1" x14ac:dyDescent="0.3">
      <c r="A17" s="334" t="s">
        <v>332</v>
      </c>
      <c r="B17" s="335"/>
      <c r="C17" s="335"/>
      <c r="D17" s="335"/>
      <c r="E17" s="335"/>
      <c r="F17" s="335"/>
      <c r="G17" s="335"/>
      <c r="H17" s="335"/>
      <c r="I17" s="335"/>
      <c r="J17" s="335"/>
      <c r="K17" s="335"/>
      <c r="L17" s="335"/>
      <c r="M17" s="335"/>
      <c r="N17" s="335"/>
      <c r="O17" s="335"/>
      <c r="P17" s="335"/>
      <c r="Q17" s="335"/>
      <c r="R17" s="337"/>
      <c r="S17" s="337"/>
      <c r="T17" s="338"/>
      <c r="U17" s="83"/>
      <c r="V17" s="83"/>
    </row>
    <row r="18" spans="1:22" s="156" customFormat="1" ht="68.25" customHeight="1" thickBot="1" x14ac:dyDescent="0.3">
      <c r="A18" s="172" t="s">
        <v>333</v>
      </c>
      <c r="B18" s="172" t="s">
        <v>8</v>
      </c>
      <c r="C18" s="172" t="s">
        <v>401</v>
      </c>
      <c r="D18" s="172" t="s">
        <v>339</v>
      </c>
      <c r="E18" s="172" t="s">
        <v>465</v>
      </c>
      <c r="F18" s="172" t="s">
        <v>335</v>
      </c>
      <c r="G18" s="149" t="s">
        <v>344</v>
      </c>
      <c r="H18" s="173" t="s">
        <v>384</v>
      </c>
      <c r="I18" s="174" t="s">
        <v>351</v>
      </c>
      <c r="J18" s="172" t="s">
        <v>345</v>
      </c>
      <c r="K18" s="172" t="s">
        <v>467</v>
      </c>
      <c r="L18" s="172" t="s">
        <v>468</v>
      </c>
      <c r="M18" s="172" t="s">
        <v>349</v>
      </c>
      <c r="N18" s="172" t="s">
        <v>350</v>
      </c>
      <c r="O18" s="175" t="s">
        <v>385</v>
      </c>
      <c r="P18" s="172" t="s">
        <v>415</v>
      </c>
      <c r="Q18" s="174" t="s">
        <v>421</v>
      </c>
      <c r="R18" s="150" t="s">
        <v>410</v>
      </c>
      <c r="S18" s="151" t="s">
        <v>413</v>
      </c>
      <c r="T18" s="152" t="s">
        <v>338</v>
      </c>
      <c r="U18" s="176" t="s">
        <v>478</v>
      </c>
      <c r="V18" s="176" t="s">
        <v>479</v>
      </c>
    </row>
    <row r="19" spans="1:22" ht="39.950000000000003" customHeight="1" x14ac:dyDescent="0.25">
      <c r="A19" s="249"/>
      <c r="B19" s="250"/>
      <c r="C19" s="251"/>
      <c r="D19" s="252"/>
      <c r="E19" s="252"/>
      <c r="F19" s="252"/>
      <c r="G19" s="253"/>
      <c r="H19" s="134">
        <f>IF(Tabla1[[#This Row],[SUELDO BRUTO
(A)]]="",0,ROUNDDOWN(D19+E19-G19,2))</f>
        <v>0</v>
      </c>
      <c r="I19" s="252"/>
      <c r="J19" s="68">
        <f>IF(OR(Tabla1[[#This Row],[SUELDO BRUTO
(A)]]="",Tabla1[[#This Row],[SALARIO BRUTO IMPUTADO
(D)]]=""),0,I19/D19)</f>
        <v>0</v>
      </c>
      <c r="K19" s="262"/>
      <c r="L19" s="136">
        <f>IF(OR(Tabla1[[#This Row],[S. SOCIAL / OTROS 
A CARGO EMPRESA
(B)]]="",Tabla1[[#This Row],[% IMPUTACIÓN ]]=""),0,E19*J19)</f>
        <v>0</v>
      </c>
      <c r="M19" s="136">
        <f>MIN(Tabla1[[#This Row],[S. SOCIAL EMPRESA (DECLARADA POR LA UNIVERSIDAD)]],Tabla1[[#This Row],[S. SOCIAL EMPRESA (MÁXIMO IMPUTABLE)]])</f>
        <v>0</v>
      </c>
      <c r="N19" s="136">
        <f>IF(OR(Tabla1[[#This Row],[BONIFICACIÓN CUOTAS S. SOCIAL EMPRESA
(C)]]="",Tabla1[[#This Row],[% IMPUTACIÓN ]]=""),0,G19*J19)</f>
        <v>0</v>
      </c>
      <c r="O19" s="137">
        <f t="shared" ref="O19:O82" si="0">ROUNDDOWN(I19+M19-N19,2)</f>
        <v>0</v>
      </c>
      <c r="P19" s="265"/>
      <c r="Q19" s="266"/>
      <c r="R19" s="267"/>
      <c r="S19" s="268"/>
      <c r="T19" s="269"/>
      <c r="U19" s="177"/>
      <c r="V19" s="178"/>
    </row>
    <row r="20" spans="1:22" ht="39.950000000000003" customHeight="1" x14ac:dyDescent="0.25">
      <c r="A20" s="254"/>
      <c r="B20" s="255"/>
      <c r="C20" s="256"/>
      <c r="D20" s="257"/>
      <c r="E20" s="257"/>
      <c r="F20" s="257"/>
      <c r="G20" s="257"/>
      <c r="H20" s="135">
        <f>IF(Tabla1[[#This Row],[SUELDO BRUTO
(A)]]="",0,ROUNDDOWN(D20+E20-G20,2))</f>
        <v>0</v>
      </c>
      <c r="I20" s="257"/>
      <c r="J20" s="67">
        <f>IF(OR(Tabla1[[#This Row],[SUELDO BRUTO
(A)]]="",Tabla1[[#This Row],[SALARIO BRUTO IMPUTADO
(D)]]=""),0,I20/D20)</f>
        <v>0</v>
      </c>
      <c r="K20" s="263"/>
      <c r="L20" s="138">
        <f>IF(OR(Tabla1[[#This Row],[S. SOCIAL / OTROS 
A CARGO EMPRESA
(B)]]="",Tabla1[[#This Row],[% IMPUTACIÓN ]]=""),0,E20*J20)</f>
        <v>0</v>
      </c>
      <c r="M20" s="138">
        <f>MIN(Tabla1[[#This Row],[S. SOCIAL EMPRESA (DECLARADA POR LA UNIVERSIDAD)]],Tabla1[[#This Row],[S. SOCIAL EMPRESA (MÁXIMO IMPUTABLE)]])</f>
        <v>0</v>
      </c>
      <c r="N20" s="138">
        <f>IF(OR(Tabla1[[#This Row],[BONIFICACIÓN CUOTAS S. SOCIAL EMPRESA
(C)]]="",Tabla1[[#This Row],[% IMPUTACIÓN ]]=""),0,G20*J20)</f>
        <v>0</v>
      </c>
      <c r="O20" s="139">
        <f t="shared" si="0"/>
        <v>0</v>
      </c>
      <c r="P20" s="270"/>
      <c r="Q20" s="271"/>
      <c r="R20" s="267"/>
      <c r="S20" s="268"/>
      <c r="T20" s="269"/>
      <c r="U20" s="179"/>
      <c r="V20" s="180"/>
    </row>
    <row r="21" spans="1:22" ht="39.950000000000003" customHeight="1" x14ac:dyDescent="0.25">
      <c r="A21" s="254"/>
      <c r="B21" s="255"/>
      <c r="C21" s="256"/>
      <c r="D21" s="257"/>
      <c r="E21" s="257"/>
      <c r="F21" s="257"/>
      <c r="G21" s="257"/>
      <c r="H21" s="135">
        <f>IF(Tabla1[[#This Row],[SUELDO BRUTO
(A)]]="",0,ROUNDDOWN(D21+E21-G21,2))</f>
        <v>0</v>
      </c>
      <c r="I21" s="257"/>
      <c r="J21" s="67">
        <f>IF(OR(Tabla1[[#This Row],[SUELDO BRUTO
(A)]]="",Tabla1[[#This Row],[SALARIO BRUTO IMPUTADO
(D)]]=""),0,I21/D21)</f>
        <v>0</v>
      </c>
      <c r="K21" s="263"/>
      <c r="L21" s="138">
        <f>IF(OR(Tabla1[[#This Row],[S. SOCIAL / OTROS 
A CARGO EMPRESA
(B)]]="",Tabla1[[#This Row],[% IMPUTACIÓN ]]=""),0,E21*J21)</f>
        <v>0</v>
      </c>
      <c r="M21" s="138">
        <f>MIN(Tabla1[[#This Row],[S. SOCIAL EMPRESA (DECLARADA POR LA UNIVERSIDAD)]],Tabla1[[#This Row],[S. SOCIAL EMPRESA (MÁXIMO IMPUTABLE)]])</f>
        <v>0</v>
      </c>
      <c r="N21" s="138">
        <f>IF(OR(Tabla1[[#This Row],[BONIFICACIÓN CUOTAS S. SOCIAL EMPRESA
(C)]]="",Tabla1[[#This Row],[% IMPUTACIÓN ]]=""),0,G21*J21)</f>
        <v>0</v>
      </c>
      <c r="O21" s="139">
        <f t="shared" si="0"/>
        <v>0</v>
      </c>
      <c r="P21" s="270"/>
      <c r="Q21" s="271"/>
      <c r="R21" s="267"/>
      <c r="S21" s="268"/>
      <c r="T21" s="269"/>
      <c r="U21" s="179"/>
      <c r="V21" s="180"/>
    </row>
    <row r="22" spans="1:22" ht="39.950000000000003" customHeight="1" x14ac:dyDescent="0.25">
      <c r="A22" s="254"/>
      <c r="B22" s="255"/>
      <c r="C22" s="256"/>
      <c r="D22" s="257"/>
      <c r="E22" s="257"/>
      <c r="F22" s="257"/>
      <c r="G22" s="257"/>
      <c r="H22" s="135">
        <f>IF(Tabla1[[#This Row],[SUELDO BRUTO
(A)]]="",0,ROUNDDOWN(D22+E22-G22,2))</f>
        <v>0</v>
      </c>
      <c r="I22" s="257"/>
      <c r="J22" s="67">
        <f>IF(OR(Tabla1[[#This Row],[SUELDO BRUTO
(A)]]="",Tabla1[[#This Row],[SALARIO BRUTO IMPUTADO
(D)]]=""),0,I22/D22)</f>
        <v>0</v>
      </c>
      <c r="K22" s="263"/>
      <c r="L22" s="138">
        <f>IF(OR(Tabla1[[#This Row],[S. SOCIAL / OTROS 
A CARGO EMPRESA
(B)]]="",Tabla1[[#This Row],[% IMPUTACIÓN ]]=""),0,E22*J22)</f>
        <v>0</v>
      </c>
      <c r="M22" s="138">
        <f>MIN(Tabla1[[#This Row],[S. SOCIAL EMPRESA (DECLARADA POR LA UNIVERSIDAD)]],Tabla1[[#This Row],[S. SOCIAL EMPRESA (MÁXIMO IMPUTABLE)]])</f>
        <v>0</v>
      </c>
      <c r="N22" s="138">
        <f>IF(OR(Tabla1[[#This Row],[BONIFICACIÓN CUOTAS S. SOCIAL EMPRESA
(C)]]="",Tabla1[[#This Row],[% IMPUTACIÓN ]]=""),0,G22*J22)</f>
        <v>0</v>
      </c>
      <c r="O22" s="139">
        <f t="shared" si="0"/>
        <v>0</v>
      </c>
      <c r="P22" s="270"/>
      <c r="Q22" s="271"/>
      <c r="R22" s="267"/>
      <c r="S22" s="268"/>
      <c r="T22" s="269"/>
      <c r="U22" s="179"/>
      <c r="V22" s="180"/>
    </row>
    <row r="23" spans="1:22" ht="39.950000000000003" customHeight="1" x14ac:dyDescent="0.25">
      <c r="A23" s="254"/>
      <c r="B23" s="255"/>
      <c r="C23" s="256"/>
      <c r="D23" s="257"/>
      <c r="E23" s="257"/>
      <c r="F23" s="257"/>
      <c r="G23" s="257"/>
      <c r="H23" s="135">
        <f>IF(Tabla1[[#This Row],[SUELDO BRUTO
(A)]]="",0,ROUNDDOWN(D23+E23-G23,2))</f>
        <v>0</v>
      </c>
      <c r="I23" s="257"/>
      <c r="J23" s="67">
        <f>IF(OR(Tabla1[[#This Row],[SUELDO BRUTO
(A)]]="",Tabla1[[#This Row],[SALARIO BRUTO IMPUTADO
(D)]]=""),0,I23/D23)</f>
        <v>0</v>
      </c>
      <c r="K23" s="263"/>
      <c r="L23" s="138">
        <f>IF(OR(Tabla1[[#This Row],[S. SOCIAL / OTROS 
A CARGO EMPRESA
(B)]]="",Tabla1[[#This Row],[% IMPUTACIÓN ]]=""),0,E23*J23)</f>
        <v>0</v>
      </c>
      <c r="M23" s="138">
        <f>MIN(Tabla1[[#This Row],[S. SOCIAL EMPRESA (DECLARADA POR LA UNIVERSIDAD)]],Tabla1[[#This Row],[S. SOCIAL EMPRESA (MÁXIMO IMPUTABLE)]])</f>
        <v>0</v>
      </c>
      <c r="N23" s="138">
        <f>IF(OR(Tabla1[[#This Row],[BONIFICACIÓN CUOTAS S. SOCIAL EMPRESA
(C)]]="",Tabla1[[#This Row],[% IMPUTACIÓN ]]=""),0,G23*J23)</f>
        <v>0</v>
      </c>
      <c r="O23" s="139">
        <f t="shared" si="0"/>
        <v>0</v>
      </c>
      <c r="P23" s="270"/>
      <c r="Q23" s="271"/>
      <c r="R23" s="267"/>
      <c r="S23" s="268"/>
      <c r="T23" s="269"/>
      <c r="U23" s="179"/>
      <c r="V23" s="180"/>
    </row>
    <row r="24" spans="1:22" ht="39.950000000000003" customHeight="1" x14ac:dyDescent="0.25">
      <c r="A24" s="254"/>
      <c r="B24" s="255"/>
      <c r="C24" s="256"/>
      <c r="D24" s="257"/>
      <c r="E24" s="257"/>
      <c r="F24" s="257"/>
      <c r="G24" s="257"/>
      <c r="H24" s="135">
        <f>IF(Tabla1[[#This Row],[SUELDO BRUTO
(A)]]="",0,ROUNDDOWN(D24+E24-G24,2))</f>
        <v>0</v>
      </c>
      <c r="I24" s="257"/>
      <c r="J24" s="67">
        <f>IF(OR(Tabla1[[#This Row],[SUELDO BRUTO
(A)]]="",Tabla1[[#This Row],[SALARIO BRUTO IMPUTADO
(D)]]=""),0,I24/D24)</f>
        <v>0</v>
      </c>
      <c r="K24" s="263"/>
      <c r="L24" s="138">
        <f>IF(OR(Tabla1[[#This Row],[S. SOCIAL / OTROS 
A CARGO EMPRESA
(B)]]="",Tabla1[[#This Row],[% IMPUTACIÓN ]]=""),0,E24*J24)</f>
        <v>0</v>
      </c>
      <c r="M24" s="135">
        <f>MIN(Tabla1[[#This Row],[S. SOCIAL EMPRESA (DECLARADA POR LA UNIVERSIDAD)]],Tabla1[[#This Row],[S. SOCIAL EMPRESA (MÁXIMO IMPUTABLE)]])</f>
        <v>0</v>
      </c>
      <c r="N24" s="138">
        <f>IF(OR(Tabla1[[#This Row],[BONIFICACIÓN CUOTAS S. SOCIAL EMPRESA
(C)]]="",Tabla1[[#This Row],[% IMPUTACIÓN ]]=""),0,G24*J24)</f>
        <v>0</v>
      </c>
      <c r="O24" s="139">
        <f t="shared" si="0"/>
        <v>0</v>
      </c>
      <c r="P24" s="270"/>
      <c r="Q24" s="271"/>
      <c r="R24" s="272"/>
      <c r="S24" s="273"/>
      <c r="T24" s="274"/>
      <c r="U24" s="179"/>
      <c r="V24" s="180"/>
    </row>
    <row r="25" spans="1:22" ht="39.950000000000003" customHeight="1" x14ac:dyDescent="0.25">
      <c r="A25" s="254"/>
      <c r="B25" s="255"/>
      <c r="C25" s="256"/>
      <c r="D25" s="257"/>
      <c r="E25" s="257"/>
      <c r="F25" s="257"/>
      <c r="G25" s="257"/>
      <c r="H25" s="135">
        <f>IF(Tabla1[[#This Row],[SUELDO BRUTO
(A)]]="",0,ROUNDDOWN(D25+E25-G25,2))</f>
        <v>0</v>
      </c>
      <c r="I25" s="257"/>
      <c r="J25" s="67">
        <f>IF(OR(Tabla1[[#This Row],[SUELDO BRUTO
(A)]]="",Tabla1[[#This Row],[SALARIO BRUTO IMPUTADO
(D)]]=""),0,I25/D25)</f>
        <v>0</v>
      </c>
      <c r="K25" s="263"/>
      <c r="L25" s="138">
        <f>IF(OR(Tabla1[[#This Row],[S. SOCIAL / OTROS 
A CARGO EMPRESA
(B)]]="",Tabla1[[#This Row],[% IMPUTACIÓN ]]=""),0,E25*J25)</f>
        <v>0</v>
      </c>
      <c r="M25" s="135">
        <f>MIN(Tabla1[[#This Row],[S. SOCIAL EMPRESA (DECLARADA POR LA UNIVERSIDAD)]],Tabla1[[#This Row],[S. SOCIAL EMPRESA (MÁXIMO IMPUTABLE)]])</f>
        <v>0</v>
      </c>
      <c r="N25" s="138">
        <f>IF(OR(Tabla1[[#This Row],[BONIFICACIÓN CUOTAS S. SOCIAL EMPRESA
(C)]]="",Tabla1[[#This Row],[% IMPUTACIÓN ]]=""),0,G25*J25)</f>
        <v>0</v>
      </c>
      <c r="O25" s="139">
        <f t="shared" si="0"/>
        <v>0</v>
      </c>
      <c r="P25" s="270"/>
      <c r="Q25" s="271"/>
      <c r="R25" s="272"/>
      <c r="S25" s="273"/>
      <c r="T25" s="274"/>
      <c r="U25" s="179"/>
      <c r="V25" s="180"/>
    </row>
    <row r="26" spans="1:22" ht="39.950000000000003" customHeight="1" x14ac:dyDescent="0.25">
      <c r="A26" s="254"/>
      <c r="B26" s="255"/>
      <c r="C26" s="256"/>
      <c r="D26" s="257"/>
      <c r="E26" s="257"/>
      <c r="F26" s="257"/>
      <c r="G26" s="257"/>
      <c r="H26" s="135">
        <f>IF(Tabla1[[#This Row],[SUELDO BRUTO
(A)]]="",0,ROUNDDOWN(D26+E26-G26,2))</f>
        <v>0</v>
      </c>
      <c r="I26" s="257"/>
      <c r="J26" s="67">
        <f>IF(OR(Tabla1[[#This Row],[SUELDO BRUTO
(A)]]="",Tabla1[[#This Row],[SALARIO BRUTO IMPUTADO
(D)]]=""),0,I26/D26)</f>
        <v>0</v>
      </c>
      <c r="K26" s="263"/>
      <c r="L26" s="138">
        <f>IF(OR(Tabla1[[#This Row],[S. SOCIAL / OTROS 
A CARGO EMPRESA
(B)]]="",Tabla1[[#This Row],[% IMPUTACIÓN ]]=""),0,E26*J26)</f>
        <v>0</v>
      </c>
      <c r="M26" s="135">
        <f>MIN(Tabla1[[#This Row],[S. SOCIAL EMPRESA (DECLARADA POR LA UNIVERSIDAD)]],Tabla1[[#This Row],[S. SOCIAL EMPRESA (MÁXIMO IMPUTABLE)]])</f>
        <v>0</v>
      </c>
      <c r="N26" s="138">
        <f>IF(OR(Tabla1[[#This Row],[BONIFICACIÓN CUOTAS S. SOCIAL EMPRESA
(C)]]="",Tabla1[[#This Row],[% IMPUTACIÓN ]]=""),0,G26*J26)</f>
        <v>0</v>
      </c>
      <c r="O26" s="139">
        <f t="shared" si="0"/>
        <v>0</v>
      </c>
      <c r="P26" s="270"/>
      <c r="Q26" s="271"/>
      <c r="R26" s="272"/>
      <c r="S26" s="273"/>
      <c r="T26" s="274"/>
      <c r="U26" s="179"/>
      <c r="V26" s="180"/>
    </row>
    <row r="27" spans="1:22" ht="39.950000000000003" customHeight="1" x14ac:dyDescent="0.25">
      <c r="A27" s="254"/>
      <c r="B27" s="255"/>
      <c r="C27" s="256"/>
      <c r="D27" s="257"/>
      <c r="E27" s="257"/>
      <c r="F27" s="257"/>
      <c r="G27" s="257"/>
      <c r="H27" s="135">
        <f>IF(Tabla1[[#This Row],[SUELDO BRUTO
(A)]]="",0,ROUNDDOWN(D27+E27-G27,2))</f>
        <v>0</v>
      </c>
      <c r="I27" s="257"/>
      <c r="J27" s="67">
        <f>IF(OR(Tabla1[[#This Row],[SUELDO BRUTO
(A)]]="",Tabla1[[#This Row],[SALARIO BRUTO IMPUTADO
(D)]]=""),0,I27/D27)</f>
        <v>0</v>
      </c>
      <c r="K27" s="263"/>
      <c r="L27" s="138">
        <f>IF(OR(Tabla1[[#This Row],[S. SOCIAL / OTROS 
A CARGO EMPRESA
(B)]]="",Tabla1[[#This Row],[% IMPUTACIÓN ]]=""),0,E27*J27)</f>
        <v>0</v>
      </c>
      <c r="M27" s="135">
        <f>MIN(Tabla1[[#This Row],[S. SOCIAL EMPRESA (DECLARADA POR LA UNIVERSIDAD)]],Tabla1[[#This Row],[S. SOCIAL EMPRESA (MÁXIMO IMPUTABLE)]])</f>
        <v>0</v>
      </c>
      <c r="N27" s="138">
        <f>IF(OR(Tabla1[[#This Row],[BONIFICACIÓN CUOTAS S. SOCIAL EMPRESA
(C)]]="",Tabla1[[#This Row],[% IMPUTACIÓN ]]=""),0,G27*J27)</f>
        <v>0</v>
      </c>
      <c r="O27" s="139">
        <f t="shared" si="0"/>
        <v>0</v>
      </c>
      <c r="P27" s="270"/>
      <c r="Q27" s="271"/>
      <c r="R27" s="272"/>
      <c r="S27" s="273"/>
      <c r="T27" s="274"/>
      <c r="U27" s="179"/>
      <c r="V27" s="180"/>
    </row>
    <row r="28" spans="1:22" ht="39.950000000000003" customHeight="1" x14ac:dyDescent="0.25">
      <c r="A28" s="254"/>
      <c r="B28" s="255"/>
      <c r="C28" s="256"/>
      <c r="D28" s="257"/>
      <c r="E28" s="257"/>
      <c r="F28" s="257"/>
      <c r="G28" s="257"/>
      <c r="H28" s="135">
        <f>IF(Tabla1[[#This Row],[SUELDO BRUTO
(A)]]="",0,ROUNDDOWN(D28+E28-G28,2))</f>
        <v>0</v>
      </c>
      <c r="I28" s="257"/>
      <c r="J28" s="67">
        <f>IF(OR(Tabla1[[#This Row],[SUELDO BRUTO
(A)]]="",Tabla1[[#This Row],[SALARIO BRUTO IMPUTADO
(D)]]=""),0,I28/D28)</f>
        <v>0</v>
      </c>
      <c r="K28" s="263"/>
      <c r="L28" s="138">
        <f>IF(OR(Tabla1[[#This Row],[S. SOCIAL / OTROS 
A CARGO EMPRESA
(B)]]="",Tabla1[[#This Row],[% IMPUTACIÓN ]]=""),0,E28*J28)</f>
        <v>0</v>
      </c>
      <c r="M28" s="135">
        <f>MIN(Tabla1[[#This Row],[S. SOCIAL EMPRESA (DECLARADA POR LA UNIVERSIDAD)]],Tabla1[[#This Row],[S. SOCIAL EMPRESA (MÁXIMO IMPUTABLE)]])</f>
        <v>0</v>
      </c>
      <c r="N28" s="138">
        <f>IF(OR(Tabla1[[#This Row],[BONIFICACIÓN CUOTAS S. SOCIAL EMPRESA
(C)]]="",Tabla1[[#This Row],[% IMPUTACIÓN ]]=""),0,G28*J28)</f>
        <v>0</v>
      </c>
      <c r="O28" s="139">
        <f t="shared" si="0"/>
        <v>0</v>
      </c>
      <c r="P28" s="270"/>
      <c r="Q28" s="271"/>
      <c r="R28" s="272"/>
      <c r="S28" s="273"/>
      <c r="T28" s="274"/>
      <c r="U28" s="179"/>
      <c r="V28" s="180"/>
    </row>
    <row r="29" spans="1:22" ht="39.950000000000003" customHeight="1" x14ac:dyDescent="0.25">
      <c r="A29" s="254"/>
      <c r="B29" s="255"/>
      <c r="C29" s="256"/>
      <c r="D29" s="257"/>
      <c r="E29" s="257"/>
      <c r="F29" s="257"/>
      <c r="G29" s="257"/>
      <c r="H29" s="135">
        <f>IF(Tabla1[[#This Row],[SUELDO BRUTO
(A)]]="",0,ROUNDDOWN(D29+E29-G29,2))</f>
        <v>0</v>
      </c>
      <c r="I29" s="257"/>
      <c r="J29" s="67">
        <f>IF(OR(Tabla1[[#This Row],[SUELDO BRUTO
(A)]]="",Tabla1[[#This Row],[SALARIO BRUTO IMPUTADO
(D)]]=""),0,I29/D29)</f>
        <v>0</v>
      </c>
      <c r="K29" s="263"/>
      <c r="L29" s="138">
        <f>IF(OR(Tabla1[[#This Row],[S. SOCIAL / OTROS 
A CARGO EMPRESA
(B)]]="",Tabla1[[#This Row],[% IMPUTACIÓN ]]=""),0,E29*J29)</f>
        <v>0</v>
      </c>
      <c r="M29" s="135">
        <f>MIN(Tabla1[[#This Row],[S. SOCIAL EMPRESA (DECLARADA POR LA UNIVERSIDAD)]],Tabla1[[#This Row],[S. SOCIAL EMPRESA (MÁXIMO IMPUTABLE)]])</f>
        <v>0</v>
      </c>
      <c r="N29" s="138">
        <f>IF(OR(Tabla1[[#This Row],[BONIFICACIÓN CUOTAS S. SOCIAL EMPRESA
(C)]]="",Tabla1[[#This Row],[% IMPUTACIÓN ]]=""),0,G29*J29)</f>
        <v>0</v>
      </c>
      <c r="O29" s="139">
        <f t="shared" si="0"/>
        <v>0</v>
      </c>
      <c r="P29" s="270"/>
      <c r="Q29" s="271"/>
      <c r="R29" s="272"/>
      <c r="S29" s="273"/>
      <c r="T29" s="274"/>
      <c r="U29" s="179"/>
      <c r="V29" s="180"/>
    </row>
    <row r="30" spans="1:22" ht="39.950000000000003" customHeight="1" x14ac:dyDescent="0.25">
      <c r="A30" s="254"/>
      <c r="B30" s="255"/>
      <c r="C30" s="256"/>
      <c r="D30" s="257"/>
      <c r="E30" s="257"/>
      <c r="F30" s="257"/>
      <c r="G30" s="257"/>
      <c r="H30" s="135">
        <f>IF(Tabla1[[#This Row],[SUELDO BRUTO
(A)]]="",0,ROUNDDOWN(D30+E30-G30,2))</f>
        <v>0</v>
      </c>
      <c r="I30" s="257"/>
      <c r="J30" s="67">
        <f>IF(OR(Tabla1[[#This Row],[SUELDO BRUTO
(A)]]="",Tabla1[[#This Row],[SALARIO BRUTO IMPUTADO
(D)]]=""),0,I30/D30)</f>
        <v>0</v>
      </c>
      <c r="K30" s="263"/>
      <c r="L30" s="138">
        <f>IF(OR(Tabla1[[#This Row],[S. SOCIAL / OTROS 
A CARGO EMPRESA
(B)]]="",Tabla1[[#This Row],[% IMPUTACIÓN ]]=""),0,E30*J30)</f>
        <v>0</v>
      </c>
      <c r="M30" s="135">
        <f>MIN(Tabla1[[#This Row],[S. SOCIAL EMPRESA (DECLARADA POR LA UNIVERSIDAD)]],Tabla1[[#This Row],[S. SOCIAL EMPRESA (MÁXIMO IMPUTABLE)]])</f>
        <v>0</v>
      </c>
      <c r="N30" s="138">
        <f>IF(OR(Tabla1[[#This Row],[BONIFICACIÓN CUOTAS S. SOCIAL EMPRESA
(C)]]="",Tabla1[[#This Row],[% IMPUTACIÓN ]]=""),0,G30*J30)</f>
        <v>0</v>
      </c>
      <c r="O30" s="139">
        <f t="shared" si="0"/>
        <v>0</v>
      </c>
      <c r="P30" s="270"/>
      <c r="Q30" s="271"/>
      <c r="R30" s="272"/>
      <c r="S30" s="273"/>
      <c r="T30" s="274"/>
      <c r="U30" s="179"/>
      <c r="V30" s="180"/>
    </row>
    <row r="31" spans="1:22" ht="39.950000000000003" customHeight="1" x14ac:dyDescent="0.25">
      <c r="A31" s="254"/>
      <c r="B31" s="255"/>
      <c r="C31" s="256"/>
      <c r="D31" s="257"/>
      <c r="E31" s="257"/>
      <c r="F31" s="257"/>
      <c r="G31" s="257"/>
      <c r="H31" s="135">
        <f>IF(Tabla1[[#This Row],[SUELDO BRUTO
(A)]]="",0,ROUNDDOWN(D31+E31-G31,2))</f>
        <v>0</v>
      </c>
      <c r="I31" s="257"/>
      <c r="J31" s="67">
        <f>IF(OR(Tabla1[[#This Row],[SUELDO BRUTO
(A)]]="",Tabla1[[#This Row],[SALARIO BRUTO IMPUTADO
(D)]]=""),0,I31/D31)</f>
        <v>0</v>
      </c>
      <c r="K31" s="263"/>
      <c r="L31" s="138">
        <f>IF(OR(Tabla1[[#This Row],[S. SOCIAL / OTROS 
A CARGO EMPRESA
(B)]]="",Tabla1[[#This Row],[% IMPUTACIÓN ]]=""),0,E31*J31)</f>
        <v>0</v>
      </c>
      <c r="M31" s="135">
        <f>MIN(Tabla1[[#This Row],[S. SOCIAL EMPRESA (DECLARADA POR LA UNIVERSIDAD)]],Tabla1[[#This Row],[S. SOCIAL EMPRESA (MÁXIMO IMPUTABLE)]])</f>
        <v>0</v>
      </c>
      <c r="N31" s="138">
        <f>IF(OR(Tabla1[[#This Row],[BONIFICACIÓN CUOTAS S. SOCIAL EMPRESA
(C)]]="",Tabla1[[#This Row],[% IMPUTACIÓN ]]=""),0,G31*J31)</f>
        <v>0</v>
      </c>
      <c r="O31" s="139">
        <f t="shared" si="0"/>
        <v>0</v>
      </c>
      <c r="P31" s="270"/>
      <c r="Q31" s="271"/>
      <c r="R31" s="272"/>
      <c r="S31" s="273"/>
      <c r="T31" s="274"/>
      <c r="U31" s="179"/>
      <c r="V31" s="180"/>
    </row>
    <row r="32" spans="1:22" ht="39.950000000000003" customHeight="1" x14ac:dyDescent="0.25">
      <c r="A32" s="254"/>
      <c r="B32" s="255"/>
      <c r="C32" s="256"/>
      <c r="D32" s="257"/>
      <c r="E32" s="257"/>
      <c r="F32" s="257"/>
      <c r="G32" s="257"/>
      <c r="H32" s="135">
        <f>IF(Tabla1[[#This Row],[SUELDO BRUTO
(A)]]="",0,ROUNDDOWN(D32+E32-G32,2))</f>
        <v>0</v>
      </c>
      <c r="I32" s="257"/>
      <c r="J32" s="67">
        <f>IF(OR(Tabla1[[#This Row],[SUELDO BRUTO
(A)]]="",Tabla1[[#This Row],[SALARIO BRUTO IMPUTADO
(D)]]=""),0,I32/D32)</f>
        <v>0</v>
      </c>
      <c r="K32" s="263"/>
      <c r="L32" s="138">
        <f>IF(OR(Tabla1[[#This Row],[S. SOCIAL / OTROS 
A CARGO EMPRESA
(B)]]="",Tabla1[[#This Row],[% IMPUTACIÓN ]]=""),0,E32*J32)</f>
        <v>0</v>
      </c>
      <c r="M32" s="135">
        <f>MIN(Tabla1[[#This Row],[S. SOCIAL EMPRESA (DECLARADA POR LA UNIVERSIDAD)]],Tabla1[[#This Row],[S. SOCIAL EMPRESA (MÁXIMO IMPUTABLE)]])</f>
        <v>0</v>
      </c>
      <c r="N32" s="138">
        <f>IF(OR(Tabla1[[#This Row],[BONIFICACIÓN CUOTAS S. SOCIAL EMPRESA
(C)]]="",Tabla1[[#This Row],[% IMPUTACIÓN ]]=""),0,G32*J32)</f>
        <v>0</v>
      </c>
      <c r="O32" s="139">
        <f t="shared" si="0"/>
        <v>0</v>
      </c>
      <c r="P32" s="270"/>
      <c r="Q32" s="271"/>
      <c r="R32" s="272"/>
      <c r="S32" s="273"/>
      <c r="T32" s="274"/>
      <c r="U32" s="179"/>
      <c r="V32" s="180"/>
    </row>
    <row r="33" spans="1:22" ht="39.950000000000003" customHeight="1" x14ac:dyDescent="0.25">
      <c r="A33" s="254"/>
      <c r="B33" s="255"/>
      <c r="C33" s="256"/>
      <c r="D33" s="257"/>
      <c r="E33" s="257"/>
      <c r="F33" s="257"/>
      <c r="G33" s="257"/>
      <c r="H33" s="135">
        <f>IF(Tabla1[[#This Row],[SUELDO BRUTO
(A)]]="",0,ROUNDDOWN(D33+E33-G33,2))</f>
        <v>0</v>
      </c>
      <c r="I33" s="257"/>
      <c r="J33" s="67">
        <f>IF(OR(Tabla1[[#This Row],[SUELDO BRUTO
(A)]]="",Tabla1[[#This Row],[SALARIO BRUTO IMPUTADO
(D)]]=""),0,I33/D33)</f>
        <v>0</v>
      </c>
      <c r="K33" s="263"/>
      <c r="L33" s="138">
        <f>IF(OR(Tabla1[[#This Row],[S. SOCIAL / OTROS 
A CARGO EMPRESA
(B)]]="",Tabla1[[#This Row],[% IMPUTACIÓN ]]=""),0,E33*J33)</f>
        <v>0</v>
      </c>
      <c r="M33" s="135">
        <f>MIN(Tabla1[[#This Row],[S. SOCIAL EMPRESA (DECLARADA POR LA UNIVERSIDAD)]],Tabla1[[#This Row],[S. SOCIAL EMPRESA (MÁXIMO IMPUTABLE)]])</f>
        <v>0</v>
      </c>
      <c r="N33" s="138">
        <f>IF(OR(Tabla1[[#This Row],[BONIFICACIÓN CUOTAS S. SOCIAL EMPRESA
(C)]]="",Tabla1[[#This Row],[% IMPUTACIÓN ]]=""),0,G33*J33)</f>
        <v>0</v>
      </c>
      <c r="O33" s="139">
        <f t="shared" si="0"/>
        <v>0</v>
      </c>
      <c r="P33" s="270"/>
      <c r="Q33" s="271"/>
      <c r="R33" s="272"/>
      <c r="S33" s="273"/>
      <c r="T33" s="274"/>
      <c r="U33" s="179"/>
      <c r="V33" s="180"/>
    </row>
    <row r="34" spans="1:22" ht="39.950000000000003" customHeight="1" x14ac:dyDescent="0.25">
      <c r="A34" s="254"/>
      <c r="B34" s="255"/>
      <c r="C34" s="256"/>
      <c r="D34" s="257"/>
      <c r="E34" s="257"/>
      <c r="F34" s="257"/>
      <c r="G34" s="257"/>
      <c r="H34" s="135">
        <f>IF(Tabla1[[#This Row],[SUELDO BRUTO
(A)]]="",0,ROUNDDOWN(D34+E34-G34,2))</f>
        <v>0</v>
      </c>
      <c r="I34" s="257"/>
      <c r="J34" s="67">
        <f>IF(OR(Tabla1[[#This Row],[SUELDO BRUTO
(A)]]="",Tabla1[[#This Row],[SALARIO BRUTO IMPUTADO
(D)]]=""),0,I34/D34)</f>
        <v>0</v>
      </c>
      <c r="K34" s="263"/>
      <c r="L34" s="138">
        <f>IF(OR(Tabla1[[#This Row],[S. SOCIAL / OTROS 
A CARGO EMPRESA
(B)]]="",Tabla1[[#This Row],[% IMPUTACIÓN ]]=""),0,E34*J34)</f>
        <v>0</v>
      </c>
      <c r="M34" s="135">
        <f>MIN(Tabla1[[#This Row],[S. SOCIAL EMPRESA (DECLARADA POR LA UNIVERSIDAD)]],Tabla1[[#This Row],[S. SOCIAL EMPRESA (MÁXIMO IMPUTABLE)]])</f>
        <v>0</v>
      </c>
      <c r="N34" s="138">
        <f>IF(OR(Tabla1[[#This Row],[BONIFICACIÓN CUOTAS S. SOCIAL EMPRESA
(C)]]="",Tabla1[[#This Row],[% IMPUTACIÓN ]]=""),0,G34*J34)</f>
        <v>0</v>
      </c>
      <c r="O34" s="139">
        <f t="shared" si="0"/>
        <v>0</v>
      </c>
      <c r="P34" s="270"/>
      <c r="Q34" s="271"/>
      <c r="R34" s="272"/>
      <c r="S34" s="273"/>
      <c r="T34" s="274"/>
      <c r="U34" s="179"/>
      <c r="V34" s="180"/>
    </row>
    <row r="35" spans="1:22" ht="39.950000000000003" customHeight="1" x14ac:dyDescent="0.25">
      <c r="A35" s="254"/>
      <c r="B35" s="255"/>
      <c r="C35" s="256"/>
      <c r="D35" s="257"/>
      <c r="E35" s="257"/>
      <c r="F35" s="257"/>
      <c r="G35" s="257"/>
      <c r="H35" s="135">
        <f>IF(Tabla1[[#This Row],[SUELDO BRUTO
(A)]]="",0,ROUNDDOWN(D35+E35-G35,2))</f>
        <v>0</v>
      </c>
      <c r="I35" s="257"/>
      <c r="J35" s="67">
        <f>IF(OR(Tabla1[[#This Row],[SUELDO BRUTO
(A)]]="",Tabla1[[#This Row],[SALARIO BRUTO IMPUTADO
(D)]]=""),0,I35/D35)</f>
        <v>0</v>
      </c>
      <c r="K35" s="263"/>
      <c r="L35" s="138">
        <f>IF(OR(Tabla1[[#This Row],[S. SOCIAL / OTROS 
A CARGO EMPRESA
(B)]]="",Tabla1[[#This Row],[% IMPUTACIÓN ]]=""),0,E35*J35)</f>
        <v>0</v>
      </c>
      <c r="M35" s="135">
        <f>MIN(Tabla1[[#This Row],[S. SOCIAL EMPRESA (DECLARADA POR LA UNIVERSIDAD)]],Tabla1[[#This Row],[S. SOCIAL EMPRESA (MÁXIMO IMPUTABLE)]])</f>
        <v>0</v>
      </c>
      <c r="N35" s="138">
        <f>IF(OR(Tabla1[[#This Row],[BONIFICACIÓN CUOTAS S. SOCIAL EMPRESA
(C)]]="",Tabla1[[#This Row],[% IMPUTACIÓN ]]=""),0,G35*J35)</f>
        <v>0</v>
      </c>
      <c r="O35" s="139">
        <f t="shared" si="0"/>
        <v>0</v>
      </c>
      <c r="P35" s="270"/>
      <c r="Q35" s="271"/>
      <c r="R35" s="272"/>
      <c r="S35" s="273"/>
      <c r="T35" s="274"/>
      <c r="U35" s="179"/>
      <c r="V35" s="180"/>
    </row>
    <row r="36" spans="1:22" ht="39.950000000000003" customHeight="1" x14ac:dyDescent="0.25">
      <c r="A36" s="254"/>
      <c r="B36" s="255"/>
      <c r="C36" s="256"/>
      <c r="D36" s="257"/>
      <c r="E36" s="257"/>
      <c r="F36" s="257"/>
      <c r="G36" s="257"/>
      <c r="H36" s="135">
        <f>IF(Tabla1[[#This Row],[SUELDO BRUTO
(A)]]="",0,ROUNDDOWN(D36+E36-G36,2))</f>
        <v>0</v>
      </c>
      <c r="I36" s="257"/>
      <c r="J36" s="67">
        <f>IF(OR(Tabla1[[#This Row],[SUELDO BRUTO
(A)]]="",Tabla1[[#This Row],[SALARIO BRUTO IMPUTADO
(D)]]=""),0,I36/D36)</f>
        <v>0</v>
      </c>
      <c r="K36" s="263"/>
      <c r="L36" s="138">
        <f>IF(OR(Tabla1[[#This Row],[S. SOCIAL / OTROS 
A CARGO EMPRESA
(B)]]="",Tabla1[[#This Row],[% IMPUTACIÓN ]]=""),0,E36*J36)</f>
        <v>0</v>
      </c>
      <c r="M36" s="135">
        <f>MIN(Tabla1[[#This Row],[S. SOCIAL EMPRESA (DECLARADA POR LA UNIVERSIDAD)]],Tabla1[[#This Row],[S. SOCIAL EMPRESA (MÁXIMO IMPUTABLE)]])</f>
        <v>0</v>
      </c>
      <c r="N36" s="138">
        <f>IF(OR(Tabla1[[#This Row],[BONIFICACIÓN CUOTAS S. SOCIAL EMPRESA
(C)]]="",Tabla1[[#This Row],[% IMPUTACIÓN ]]=""),0,G36*J36)</f>
        <v>0</v>
      </c>
      <c r="O36" s="139">
        <f t="shared" si="0"/>
        <v>0</v>
      </c>
      <c r="P36" s="270"/>
      <c r="Q36" s="271"/>
      <c r="R36" s="272"/>
      <c r="S36" s="273"/>
      <c r="T36" s="274"/>
      <c r="U36" s="179"/>
      <c r="V36" s="180"/>
    </row>
    <row r="37" spans="1:22" ht="39.950000000000003" customHeight="1" x14ac:dyDescent="0.25">
      <c r="A37" s="254"/>
      <c r="B37" s="255"/>
      <c r="C37" s="256"/>
      <c r="D37" s="257"/>
      <c r="E37" s="257"/>
      <c r="F37" s="257"/>
      <c r="G37" s="257"/>
      <c r="H37" s="135">
        <f>IF(Tabla1[[#This Row],[SUELDO BRUTO
(A)]]="",0,ROUNDDOWN(D37+E37-G37,2))</f>
        <v>0</v>
      </c>
      <c r="I37" s="257"/>
      <c r="J37" s="67">
        <f>IF(OR(Tabla1[[#This Row],[SUELDO BRUTO
(A)]]="",Tabla1[[#This Row],[SALARIO BRUTO IMPUTADO
(D)]]=""),0,I37/D37)</f>
        <v>0</v>
      </c>
      <c r="K37" s="263"/>
      <c r="L37" s="138">
        <f>IF(OR(Tabla1[[#This Row],[S. SOCIAL / OTROS 
A CARGO EMPRESA
(B)]]="",Tabla1[[#This Row],[% IMPUTACIÓN ]]=""),0,E37*J37)</f>
        <v>0</v>
      </c>
      <c r="M37" s="135">
        <f>MIN(Tabla1[[#This Row],[S. SOCIAL EMPRESA (DECLARADA POR LA UNIVERSIDAD)]],Tabla1[[#This Row],[S. SOCIAL EMPRESA (MÁXIMO IMPUTABLE)]])</f>
        <v>0</v>
      </c>
      <c r="N37" s="138">
        <f>IF(OR(Tabla1[[#This Row],[BONIFICACIÓN CUOTAS S. SOCIAL EMPRESA
(C)]]="",Tabla1[[#This Row],[% IMPUTACIÓN ]]=""),0,G37*J37)</f>
        <v>0</v>
      </c>
      <c r="O37" s="139">
        <f t="shared" si="0"/>
        <v>0</v>
      </c>
      <c r="P37" s="270"/>
      <c r="Q37" s="271"/>
      <c r="R37" s="272"/>
      <c r="S37" s="273"/>
      <c r="T37" s="274"/>
      <c r="U37" s="179"/>
      <c r="V37" s="180"/>
    </row>
    <row r="38" spans="1:22" ht="39.950000000000003" customHeight="1" x14ac:dyDescent="0.25">
      <c r="A38" s="254"/>
      <c r="B38" s="255"/>
      <c r="C38" s="256"/>
      <c r="D38" s="257"/>
      <c r="E38" s="257"/>
      <c r="F38" s="257"/>
      <c r="G38" s="257"/>
      <c r="H38" s="135">
        <f>IF(Tabla1[[#This Row],[SUELDO BRUTO
(A)]]="",0,ROUNDDOWN(D38+E38-G38,2))</f>
        <v>0</v>
      </c>
      <c r="I38" s="257"/>
      <c r="J38" s="67">
        <f>IF(OR(Tabla1[[#This Row],[SUELDO BRUTO
(A)]]="",Tabla1[[#This Row],[SALARIO BRUTO IMPUTADO
(D)]]=""),0,I38/D38)</f>
        <v>0</v>
      </c>
      <c r="K38" s="263"/>
      <c r="L38" s="138">
        <f>IF(OR(Tabla1[[#This Row],[S. SOCIAL / OTROS 
A CARGO EMPRESA
(B)]]="",Tabla1[[#This Row],[% IMPUTACIÓN ]]=""),0,E38*J38)</f>
        <v>0</v>
      </c>
      <c r="M38" s="135">
        <f>MIN(Tabla1[[#This Row],[S. SOCIAL EMPRESA (DECLARADA POR LA UNIVERSIDAD)]],Tabla1[[#This Row],[S. SOCIAL EMPRESA (MÁXIMO IMPUTABLE)]])</f>
        <v>0</v>
      </c>
      <c r="N38" s="138">
        <f>IF(OR(Tabla1[[#This Row],[BONIFICACIÓN CUOTAS S. SOCIAL EMPRESA
(C)]]="",Tabla1[[#This Row],[% IMPUTACIÓN ]]=""),0,G38*J38)</f>
        <v>0</v>
      </c>
      <c r="O38" s="139">
        <f t="shared" si="0"/>
        <v>0</v>
      </c>
      <c r="P38" s="270"/>
      <c r="Q38" s="271"/>
      <c r="R38" s="272"/>
      <c r="S38" s="273"/>
      <c r="T38" s="274"/>
      <c r="U38" s="179"/>
      <c r="V38" s="180"/>
    </row>
    <row r="39" spans="1:22" ht="39.950000000000003" customHeight="1" x14ac:dyDescent="0.25">
      <c r="A39" s="254"/>
      <c r="B39" s="255"/>
      <c r="C39" s="256"/>
      <c r="D39" s="257"/>
      <c r="E39" s="257"/>
      <c r="F39" s="257"/>
      <c r="G39" s="257"/>
      <c r="H39" s="135">
        <f>IF(Tabla1[[#This Row],[SUELDO BRUTO
(A)]]="",0,ROUNDDOWN(D39+E39-G39,2))</f>
        <v>0</v>
      </c>
      <c r="I39" s="257"/>
      <c r="J39" s="67">
        <f>IF(OR(Tabla1[[#This Row],[SUELDO BRUTO
(A)]]="",Tabla1[[#This Row],[SALARIO BRUTO IMPUTADO
(D)]]=""),0,I39/D39)</f>
        <v>0</v>
      </c>
      <c r="K39" s="263"/>
      <c r="L39" s="138">
        <f>IF(OR(Tabla1[[#This Row],[S. SOCIAL / OTROS 
A CARGO EMPRESA
(B)]]="",Tabla1[[#This Row],[% IMPUTACIÓN ]]=""),0,E39*J39)</f>
        <v>0</v>
      </c>
      <c r="M39" s="135">
        <f>MIN(Tabla1[[#This Row],[S. SOCIAL EMPRESA (DECLARADA POR LA UNIVERSIDAD)]],Tabla1[[#This Row],[S. SOCIAL EMPRESA (MÁXIMO IMPUTABLE)]])</f>
        <v>0</v>
      </c>
      <c r="N39" s="138">
        <f>IF(OR(Tabla1[[#This Row],[BONIFICACIÓN CUOTAS S. SOCIAL EMPRESA
(C)]]="",Tabla1[[#This Row],[% IMPUTACIÓN ]]=""),0,G39*J39)</f>
        <v>0</v>
      </c>
      <c r="O39" s="139">
        <f t="shared" si="0"/>
        <v>0</v>
      </c>
      <c r="P39" s="270"/>
      <c r="Q39" s="271"/>
      <c r="R39" s="272"/>
      <c r="S39" s="273"/>
      <c r="T39" s="274"/>
      <c r="U39" s="179"/>
      <c r="V39" s="180"/>
    </row>
    <row r="40" spans="1:22" ht="39.950000000000003" customHeight="1" x14ac:dyDescent="0.25">
      <c r="A40" s="254"/>
      <c r="B40" s="255"/>
      <c r="C40" s="256"/>
      <c r="D40" s="257"/>
      <c r="E40" s="257"/>
      <c r="F40" s="257"/>
      <c r="G40" s="257"/>
      <c r="H40" s="135">
        <f>IF(Tabla1[[#This Row],[SUELDO BRUTO
(A)]]="",0,ROUNDDOWN(D40+E40-G40,2))</f>
        <v>0</v>
      </c>
      <c r="I40" s="257"/>
      <c r="J40" s="67">
        <f>IF(OR(Tabla1[[#This Row],[SUELDO BRUTO
(A)]]="",Tabla1[[#This Row],[SALARIO BRUTO IMPUTADO
(D)]]=""),0,I40/D40)</f>
        <v>0</v>
      </c>
      <c r="K40" s="263"/>
      <c r="L40" s="138">
        <f>IF(OR(Tabla1[[#This Row],[S. SOCIAL / OTROS 
A CARGO EMPRESA
(B)]]="",Tabla1[[#This Row],[% IMPUTACIÓN ]]=""),0,E40*J40)</f>
        <v>0</v>
      </c>
      <c r="M40" s="135">
        <f>MIN(Tabla1[[#This Row],[S. SOCIAL EMPRESA (DECLARADA POR LA UNIVERSIDAD)]],Tabla1[[#This Row],[S. SOCIAL EMPRESA (MÁXIMO IMPUTABLE)]])</f>
        <v>0</v>
      </c>
      <c r="N40" s="138">
        <f>IF(OR(Tabla1[[#This Row],[BONIFICACIÓN CUOTAS S. SOCIAL EMPRESA
(C)]]="",Tabla1[[#This Row],[% IMPUTACIÓN ]]=""),0,G40*J40)</f>
        <v>0</v>
      </c>
      <c r="O40" s="139">
        <f t="shared" si="0"/>
        <v>0</v>
      </c>
      <c r="P40" s="270"/>
      <c r="Q40" s="271"/>
      <c r="R40" s="272"/>
      <c r="S40" s="273"/>
      <c r="T40" s="274"/>
      <c r="U40" s="179"/>
      <c r="V40" s="180"/>
    </row>
    <row r="41" spans="1:22" ht="39.950000000000003" customHeight="1" x14ac:dyDescent="0.25">
      <c r="A41" s="254"/>
      <c r="B41" s="255"/>
      <c r="C41" s="256"/>
      <c r="D41" s="257"/>
      <c r="E41" s="257"/>
      <c r="F41" s="257"/>
      <c r="G41" s="257"/>
      <c r="H41" s="135">
        <f>IF(Tabla1[[#This Row],[SUELDO BRUTO
(A)]]="",0,ROUNDDOWN(D41+E41-G41,2))</f>
        <v>0</v>
      </c>
      <c r="I41" s="257"/>
      <c r="J41" s="67">
        <f>IF(OR(Tabla1[[#This Row],[SUELDO BRUTO
(A)]]="",Tabla1[[#This Row],[SALARIO BRUTO IMPUTADO
(D)]]=""),0,I41/D41)</f>
        <v>0</v>
      </c>
      <c r="K41" s="263"/>
      <c r="L41" s="138">
        <f>IF(OR(Tabla1[[#This Row],[S. SOCIAL / OTROS 
A CARGO EMPRESA
(B)]]="",Tabla1[[#This Row],[% IMPUTACIÓN ]]=""),0,E41*J41)</f>
        <v>0</v>
      </c>
      <c r="M41" s="135">
        <f>MIN(Tabla1[[#This Row],[S. SOCIAL EMPRESA (DECLARADA POR LA UNIVERSIDAD)]],Tabla1[[#This Row],[S. SOCIAL EMPRESA (MÁXIMO IMPUTABLE)]])</f>
        <v>0</v>
      </c>
      <c r="N41" s="138">
        <f>IF(OR(Tabla1[[#This Row],[BONIFICACIÓN CUOTAS S. SOCIAL EMPRESA
(C)]]="",Tabla1[[#This Row],[% IMPUTACIÓN ]]=""),0,G41*J41)</f>
        <v>0</v>
      </c>
      <c r="O41" s="139">
        <f t="shared" si="0"/>
        <v>0</v>
      </c>
      <c r="P41" s="270"/>
      <c r="Q41" s="271"/>
      <c r="R41" s="272"/>
      <c r="S41" s="273"/>
      <c r="T41" s="274"/>
      <c r="U41" s="179"/>
      <c r="V41" s="180"/>
    </row>
    <row r="42" spans="1:22" ht="39.950000000000003" customHeight="1" x14ac:dyDescent="0.25">
      <c r="A42" s="254"/>
      <c r="B42" s="255"/>
      <c r="C42" s="256"/>
      <c r="D42" s="257"/>
      <c r="E42" s="257"/>
      <c r="F42" s="257"/>
      <c r="G42" s="257"/>
      <c r="H42" s="135">
        <f>IF(Tabla1[[#This Row],[SUELDO BRUTO
(A)]]="",0,ROUNDDOWN(D42+E42-G42,2))</f>
        <v>0</v>
      </c>
      <c r="I42" s="257"/>
      <c r="J42" s="67">
        <f>IF(OR(Tabla1[[#This Row],[SUELDO BRUTO
(A)]]="",Tabla1[[#This Row],[SALARIO BRUTO IMPUTADO
(D)]]=""),0,I42/D42)</f>
        <v>0</v>
      </c>
      <c r="K42" s="263"/>
      <c r="L42" s="138">
        <f>IF(OR(Tabla1[[#This Row],[S. SOCIAL / OTROS 
A CARGO EMPRESA
(B)]]="",Tabla1[[#This Row],[% IMPUTACIÓN ]]=""),0,E42*J42)</f>
        <v>0</v>
      </c>
      <c r="M42" s="135">
        <f>MIN(Tabla1[[#This Row],[S. SOCIAL EMPRESA (DECLARADA POR LA UNIVERSIDAD)]],Tabla1[[#This Row],[S. SOCIAL EMPRESA (MÁXIMO IMPUTABLE)]])</f>
        <v>0</v>
      </c>
      <c r="N42" s="138">
        <f>IF(OR(Tabla1[[#This Row],[BONIFICACIÓN CUOTAS S. SOCIAL EMPRESA
(C)]]="",Tabla1[[#This Row],[% IMPUTACIÓN ]]=""),0,G42*J42)</f>
        <v>0</v>
      </c>
      <c r="O42" s="139">
        <f t="shared" si="0"/>
        <v>0</v>
      </c>
      <c r="P42" s="270"/>
      <c r="Q42" s="271"/>
      <c r="R42" s="272"/>
      <c r="S42" s="273"/>
      <c r="T42" s="274"/>
      <c r="U42" s="179"/>
      <c r="V42" s="180"/>
    </row>
    <row r="43" spans="1:22" ht="39.950000000000003" customHeight="1" x14ac:dyDescent="0.25">
      <c r="A43" s="254"/>
      <c r="B43" s="255"/>
      <c r="C43" s="256"/>
      <c r="D43" s="257"/>
      <c r="E43" s="257"/>
      <c r="F43" s="257"/>
      <c r="G43" s="257"/>
      <c r="H43" s="135">
        <f>IF(Tabla1[[#This Row],[SUELDO BRUTO
(A)]]="",0,ROUNDDOWN(D43+E43-G43,2))</f>
        <v>0</v>
      </c>
      <c r="I43" s="257"/>
      <c r="J43" s="67">
        <f>IF(OR(Tabla1[[#This Row],[SUELDO BRUTO
(A)]]="",Tabla1[[#This Row],[SALARIO BRUTO IMPUTADO
(D)]]=""),0,I43/D43)</f>
        <v>0</v>
      </c>
      <c r="K43" s="263"/>
      <c r="L43" s="138">
        <f>IF(OR(Tabla1[[#This Row],[S. SOCIAL / OTROS 
A CARGO EMPRESA
(B)]]="",Tabla1[[#This Row],[% IMPUTACIÓN ]]=""),0,E43*J43)</f>
        <v>0</v>
      </c>
      <c r="M43" s="135">
        <f>MIN(Tabla1[[#This Row],[S. SOCIAL EMPRESA (DECLARADA POR LA UNIVERSIDAD)]],Tabla1[[#This Row],[S. SOCIAL EMPRESA (MÁXIMO IMPUTABLE)]])</f>
        <v>0</v>
      </c>
      <c r="N43" s="138">
        <f>IF(OR(Tabla1[[#This Row],[BONIFICACIÓN CUOTAS S. SOCIAL EMPRESA
(C)]]="",Tabla1[[#This Row],[% IMPUTACIÓN ]]=""),0,G43*J43)</f>
        <v>0</v>
      </c>
      <c r="O43" s="139">
        <f t="shared" si="0"/>
        <v>0</v>
      </c>
      <c r="P43" s="270"/>
      <c r="Q43" s="271"/>
      <c r="R43" s="272"/>
      <c r="S43" s="273"/>
      <c r="T43" s="274"/>
      <c r="U43" s="179"/>
      <c r="V43" s="180"/>
    </row>
    <row r="44" spans="1:22" ht="39.950000000000003" customHeight="1" x14ac:dyDescent="0.25">
      <c r="A44" s="254"/>
      <c r="B44" s="255"/>
      <c r="C44" s="256"/>
      <c r="D44" s="257"/>
      <c r="E44" s="257"/>
      <c r="F44" s="257"/>
      <c r="G44" s="257"/>
      <c r="H44" s="135">
        <f>IF(Tabla1[[#This Row],[SUELDO BRUTO
(A)]]="",0,ROUNDDOWN(D44+E44-G44,2))</f>
        <v>0</v>
      </c>
      <c r="I44" s="257"/>
      <c r="J44" s="67">
        <f>IF(OR(Tabla1[[#This Row],[SUELDO BRUTO
(A)]]="",Tabla1[[#This Row],[SALARIO BRUTO IMPUTADO
(D)]]=""),0,I44/D44)</f>
        <v>0</v>
      </c>
      <c r="K44" s="263"/>
      <c r="L44" s="138">
        <f>IF(OR(Tabla1[[#This Row],[S. SOCIAL / OTROS 
A CARGO EMPRESA
(B)]]="",Tabla1[[#This Row],[% IMPUTACIÓN ]]=""),0,E44*J44)</f>
        <v>0</v>
      </c>
      <c r="M44" s="135">
        <f>MIN(Tabla1[[#This Row],[S. SOCIAL EMPRESA (DECLARADA POR LA UNIVERSIDAD)]],Tabla1[[#This Row],[S. SOCIAL EMPRESA (MÁXIMO IMPUTABLE)]])</f>
        <v>0</v>
      </c>
      <c r="N44" s="138">
        <f>IF(OR(Tabla1[[#This Row],[BONIFICACIÓN CUOTAS S. SOCIAL EMPRESA
(C)]]="",Tabla1[[#This Row],[% IMPUTACIÓN ]]=""),0,G44*J44)</f>
        <v>0</v>
      </c>
      <c r="O44" s="139">
        <f t="shared" si="0"/>
        <v>0</v>
      </c>
      <c r="P44" s="270"/>
      <c r="Q44" s="271"/>
      <c r="R44" s="272"/>
      <c r="S44" s="273"/>
      <c r="T44" s="274"/>
      <c r="U44" s="179"/>
      <c r="V44" s="180"/>
    </row>
    <row r="45" spans="1:22" ht="39.950000000000003" customHeight="1" x14ac:dyDescent="0.25">
      <c r="A45" s="254"/>
      <c r="B45" s="255"/>
      <c r="C45" s="256"/>
      <c r="D45" s="257"/>
      <c r="E45" s="257"/>
      <c r="F45" s="257"/>
      <c r="G45" s="257"/>
      <c r="H45" s="135">
        <f>IF(Tabla1[[#This Row],[SUELDO BRUTO
(A)]]="",0,ROUNDDOWN(D45+E45-G45,2))</f>
        <v>0</v>
      </c>
      <c r="I45" s="257"/>
      <c r="J45" s="67">
        <f>IF(OR(Tabla1[[#This Row],[SUELDO BRUTO
(A)]]="",Tabla1[[#This Row],[SALARIO BRUTO IMPUTADO
(D)]]=""),0,I45/D45)</f>
        <v>0</v>
      </c>
      <c r="K45" s="263"/>
      <c r="L45" s="138">
        <f>IF(OR(Tabla1[[#This Row],[S. SOCIAL / OTROS 
A CARGO EMPRESA
(B)]]="",Tabla1[[#This Row],[% IMPUTACIÓN ]]=""),0,E45*J45)</f>
        <v>0</v>
      </c>
      <c r="M45" s="135">
        <f>MIN(Tabla1[[#This Row],[S. SOCIAL EMPRESA (DECLARADA POR LA UNIVERSIDAD)]],Tabla1[[#This Row],[S. SOCIAL EMPRESA (MÁXIMO IMPUTABLE)]])</f>
        <v>0</v>
      </c>
      <c r="N45" s="138">
        <f>IF(OR(Tabla1[[#This Row],[BONIFICACIÓN CUOTAS S. SOCIAL EMPRESA
(C)]]="",Tabla1[[#This Row],[% IMPUTACIÓN ]]=""),0,G45*J45)</f>
        <v>0</v>
      </c>
      <c r="O45" s="139">
        <f t="shared" si="0"/>
        <v>0</v>
      </c>
      <c r="P45" s="270"/>
      <c r="Q45" s="271"/>
      <c r="R45" s="272"/>
      <c r="S45" s="273"/>
      <c r="T45" s="274"/>
      <c r="U45" s="179"/>
      <c r="V45" s="180"/>
    </row>
    <row r="46" spans="1:22" ht="39.950000000000003" customHeight="1" x14ac:dyDescent="0.25">
      <c r="A46" s="254"/>
      <c r="B46" s="255"/>
      <c r="C46" s="256"/>
      <c r="D46" s="257"/>
      <c r="E46" s="257"/>
      <c r="F46" s="257"/>
      <c r="G46" s="257"/>
      <c r="H46" s="135">
        <f>IF(Tabla1[[#This Row],[SUELDO BRUTO
(A)]]="",0,ROUNDDOWN(D46+E46-G46,2))</f>
        <v>0</v>
      </c>
      <c r="I46" s="257"/>
      <c r="J46" s="67">
        <f>IF(OR(Tabla1[[#This Row],[SUELDO BRUTO
(A)]]="",Tabla1[[#This Row],[SALARIO BRUTO IMPUTADO
(D)]]=""),0,I46/D46)</f>
        <v>0</v>
      </c>
      <c r="K46" s="263"/>
      <c r="L46" s="138">
        <f>IF(OR(Tabla1[[#This Row],[S. SOCIAL / OTROS 
A CARGO EMPRESA
(B)]]="",Tabla1[[#This Row],[% IMPUTACIÓN ]]=""),0,E46*J46)</f>
        <v>0</v>
      </c>
      <c r="M46" s="135">
        <f>MIN(Tabla1[[#This Row],[S. SOCIAL EMPRESA (DECLARADA POR LA UNIVERSIDAD)]],Tabla1[[#This Row],[S. SOCIAL EMPRESA (MÁXIMO IMPUTABLE)]])</f>
        <v>0</v>
      </c>
      <c r="N46" s="138">
        <f>IF(OR(Tabla1[[#This Row],[BONIFICACIÓN CUOTAS S. SOCIAL EMPRESA
(C)]]="",Tabla1[[#This Row],[% IMPUTACIÓN ]]=""),0,G46*J46)</f>
        <v>0</v>
      </c>
      <c r="O46" s="139">
        <f t="shared" si="0"/>
        <v>0</v>
      </c>
      <c r="P46" s="270"/>
      <c r="Q46" s="271"/>
      <c r="R46" s="272"/>
      <c r="S46" s="273"/>
      <c r="T46" s="274"/>
      <c r="U46" s="179"/>
      <c r="V46" s="180"/>
    </row>
    <row r="47" spans="1:22" ht="39.950000000000003" customHeight="1" x14ac:dyDescent="0.25">
      <c r="A47" s="254"/>
      <c r="B47" s="255"/>
      <c r="C47" s="256"/>
      <c r="D47" s="257"/>
      <c r="E47" s="257"/>
      <c r="F47" s="257"/>
      <c r="G47" s="257"/>
      <c r="H47" s="135">
        <f>IF(Tabla1[[#This Row],[SUELDO BRUTO
(A)]]="",0,ROUNDDOWN(D47+E47-G47,2))</f>
        <v>0</v>
      </c>
      <c r="I47" s="257"/>
      <c r="J47" s="67">
        <f>IF(OR(Tabla1[[#This Row],[SUELDO BRUTO
(A)]]="",Tabla1[[#This Row],[SALARIO BRUTO IMPUTADO
(D)]]=""),0,I47/D47)</f>
        <v>0</v>
      </c>
      <c r="K47" s="263"/>
      <c r="L47" s="138">
        <f>IF(OR(Tabla1[[#This Row],[S. SOCIAL / OTROS 
A CARGO EMPRESA
(B)]]="",Tabla1[[#This Row],[% IMPUTACIÓN ]]=""),0,E47*J47)</f>
        <v>0</v>
      </c>
      <c r="M47" s="135">
        <f>MIN(Tabla1[[#This Row],[S. SOCIAL EMPRESA (DECLARADA POR LA UNIVERSIDAD)]],Tabla1[[#This Row],[S. SOCIAL EMPRESA (MÁXIMO IMPUTABLE)]])</f>
        <v>0</v>
      </c>
      <c r="N47" s="138">
        <f>IF(OR(Tabla1[[#This Row],[BONIFICACIÓN CUOTAS S. SOCIAL EMPRESA
(C)]]="",Tabla1[[#This Row],[% IMPUTACIÓN ]]=""),0,G47*J47)</f>
        <v>0</v>
      </c>
      <c r="O47" s="139">
        <f t="shared" si="0"/>
        <v>0</v>
      </c>
      <c r="P47" s="270"/>
      <c r="Q47" s="271"/>
      <c r="R47" s="272"/>
      <c r="S47" s="273"/>
      <c r="T47" s="274"/>
      <c r="U47" s="179"/>
      <c r="V47" s="180"/>
    </row>
    <row r="48" spans="1:22" ht="39.950000000000003" customHeight="1" x14ac:dyDescent="0.25">
      <c r="A48" s="254"/>
      <c r="B48" s="255"/>
      <c r="C48" s="256"/>
      <c r="D48" s="257"/>
      <c r="E48" s="257"/>
      <c r="F48" s="257"/>
      <c r="G48" s="257"/>
      <c r="H48" s="135">
        <f>IF(Tabla1[[#This Row],[SUELDO BRUTO
(A)]]="",0,ROUNDDOWN(D48+E48-G48,2))</f>
        <v>0</v>
      </c>
      <c r="I48" s="257"/>
      <c r="J48" s="67">
        <f>IF(OR(Tabla1[[#This Row],[SUELDO BRUTO
(A)]]="",Tabla1[[#This Row],[SALARIO BRUTO IMPUTADO
(D)]]=""),0,I48/D48)</f>
        <v>0</v>
      </c>
      <c r="K48" s="263"/>
      <c r="L48" s="138">
        <f>IF(OR(Tabla1[[#This Row],[S. SOCIAL / OTROS 
A CARGO EMPRESA
(B)]]="",Tabla1[[#This Row],[% IMPUTACIÓN ]]=""),0,E48*J48)</f>
        <v>0</v>
      </c>
      <c r="M48" s="135">
        <f>MIN(Tabla1[[#This Row],[S. SOCIAL EMPRESA (DECLARADA POR LA UNIVERSIDAD)]],Tabla1[[#This Row],[S. SOCIAL EMPRESA (MÁXIMO IMPUTABLE)]])</f>
        <v>0</v>
      </c>
      <c r="N48" s="138">
        <f>IF(OR(Tabla1[[#This Row],[BONIFICACIÓN CUOTAS S. SOCIAL EMPRESA
(C)]]="",Tabla1[[#This Row],[% IMPUTACIÓN ]]=""),0,G48*J48)</f>
        <v>0</v>
      </c>
      <c r="O48" s="139">
        <f t="shared" si="0"/>
        <v>0</v>
      </c>
      <c r="P48" s="270"/>
      <c r="Q48" s="271"/>
      <c r="R48" s="272"/>
      <c r="S48" s="273"/>
      <c r="T48" s="274"/>
      <c r="U48" s="179"/>
      <c r="V48" s="180"/>
    </row>
    <row r="49" spans="1:22" ht="39.950000000000003" customHeight="1" x14ac:dyDescent="0.25">
      <c r="A49" s="254"/>
      <c r="B49" s="255"/>
      <c r="C49" s="256"/>
      <c r="D49" s="257"/>
      <c r="E49" s="257"/>
      <c r="F49" s="257"/>
      <c r="G49" s="257"/>
      <c r="H49" s="135">
        <f>IF(Tabla1[[#This Row],[SUELDO BRUTO
(A)]]="",0,ROUNDDOWN(D49+E49-G49,2))</f>
        <v>0</v>
      </c>
      <c r="I49" s="257"/>
      <c r="J49" s="67">
        <f>IF(OR(Tabla1[[#This Row],[SUELDO BRUTO
(A)]]="",Tabla1[[#This Row],[SALARIO BRUTO IMPUTADO
(D)]]=""),0,I49/D49)</f>
        <v>0</v>
      </c>
      <c r="K49" s="263"/>
      <c r="L49" s="138">
        <f>IF(OR(Tabla1[[#This Row],[S. SOCIAL / OTROS 
A CARGO EMPRESA
(B)]]="",Tabla1[[#This Row],[% IMPUTACIÓN ]]=""),0,E49*J49)</f>
        <v>0</v>
      </c>
      <c r="M49" s="135">
        <f>MIN(Tabla1[[#This Row],[S. SOCIAL EMPRESA (DECLARADA POR LA UNIVERSIDAD)]],Tabla1[[#This Row],[S. SOCIAL EMPRESA (MÁXIMO IMPUTABLE)]])</f>
        <v>0</v>
      </c>
      <c r="N49" s="138">
        <f>IF(OR(Tabla1[[#This Row],[BONIFICACIÓN CUOTAS S. SOCIAL EMPRESA
(C)]]="",Tabla1[[#This Row],[% IMPUTACIÓN ]]=""),0,G49*J49)</f>
        <v>0</v>
      </c>
      <c r="O49" s="139">
        <f t="shared" si="0"/>
        <v>0</v>
      </c>
      <c r="P49" s="270"/>
      <c r="Q49" s="271"/>
      <c r="R49" s="272"/>
      <c r="S49" s="273"/>
      <c r="T49" s="274"/>
      <c r="U49" s="179"/>
      <c r="V49" s="180"/>
    </row>
    <row r="50" spans="1:22" ht="39.950000000000003" customHeight="1" x14ac:dyDescent="0.25">
      <c r="A50" s="254"/>
      <c r="B50" s="255"/>
      <c r="C50" s="256"/>
      <c r="D50" s="257"/>
      <c r="E50" s="257"/>
      <c r="F50" s="257"/>
      <c r="G50" s="257"/>
      <c r="H50" s="135">
        <f>IF(Tabla1[[#This Row],[SUELDO BRUTO
(A)]]="",0,ROUNDDOWN(D50+E50-G50,2))</f>
        <v>0</v>
      </c>
      <c r="I50" s="257"/>
      <c r="J50" s="67">
        <f>IF(OR(Tabla1[[#This Row],[SUELDO BRUTO
(A)]]="",Tabla1[[#This Row],[SALARIO BRUTO IMPUTADO
(D)]]=""),0,I50/D50)</f>
        <v>0</v>
      </c>
      <c r="K50" s="263"/>
      <c r="L50" s="138">
        <f>IF(OR(Tabla1[[#This Row],[S. SOCIAL / OTROS 
A CARGO EMPRESA
(B)]]="",Tabla1[[#This Row],[% IMPUTACIÓN ]]=""),0,E50*J50)</f>
        <v>0</v>
      </c>
      <c r="M50" s="135">
        <f>MIN(Tabla1[[#This Row],[S. SOCIAL EMPRESA (DECLARADA POR LA UNIVERSIDAD)]],Tabla1[[#This Row],[S. SOCIAL EMPRESA (MÁXIMO IMPUTABLE)]])</f>
        <v>0</v>
      </c>
      <c r="N50" s="138">
        <f>IF(OR(Tabla1[[#This Row],[BONIFICACIÓN CUOTAS S. SOCIAL EMPRESA
(C)]]="",Tabla1[[#This Row],[% IMPUTACIÓN ]]=""),0,G50*J50)</f>
        <v>0</v>
      </c>
      <c r="O50" s="139">
        <f t="shared" si="0"/>
        <v>0</v>
      </c>
      <c r="P50" s="270"/>
      <c r="Q50" s="271"/>
      <c r="R50" s="272"/>
      <c r="S50" s="273"/>
      <c r="T50" s="274"/>
      <c r="U50" s="179"/>
      <c r="V50" s="180"/>
    </row>
    <row r="51" spans="1:22" ht="39.950000000000003" customHeight="1" x14ac:dyDescent="0.25">
      <c r="A51" s="254"/>
      <c r="B51" s="255"/>
      <c r="C51" s="256"/>
      <c r="D51" s="257"/>
      <c r="E51" s="257"/>
      <c r="F51" s="257"/>
      <c r="G51" s="257"/>
      <c r="H51" s="135">
        <f>IF(Tabla1[[#This Row],[SUELDO BRUTO
(A)]]="",0,ROUNDDOWN(D51+E51-G51,2))</f>
        <v>0</v>
      </c>
      <c r="I51" s="257"/>
      <c r="J51" s="67">
        <f>IF(OR(Tabla1[[#This Row],[SUELDO BRUTO
(A)]]="",Tabla1[[#This Row],[SALARIO BRUTO IMPUTADO
(D)]]=""),0,I51/D51)</f>
        <v>0</v>
      </c>
      <c r="K51" s="263"/>
      <c r="L51" s="138">
        <f>IF(OR(Tabla1[[#This Row],[S. SOCIAL / OTROS 
A CARGO EMPRESA
(B)]]="",Tabla1[[#This Row],[% IMPUTACIÓN ]]=""),0,E51*J51)</f>
        <v>0</v>
      </c>
      <c r="M51" s="135">
        <f>MIN(Tabla1[[#This Row],[S. SOCIAL EMPRESA (DECLARADA POR LA UNIVERSIDAD)]],Tabla1[[#This Row],[S. SOCIAL EMPRESA (MÁXIMO IMPUTABLE)]])</f>
        <v>0</v>
      </c>
      <c r="N51" s="138">
        <f>IF(OR(Tabla1[[#This Row],[BONIFICACIÓN CUOTAS S. SOCIAL EMPRESA
(C)]]="",Tabla1[[#This Row],[% IMPUTACIÓN ]]=""),0,G51*J51)</f>
        <v>0</v>
      </c>
      <c r="O51" s="139">
        <f t="shared" si="0"/>
        <v>0</v>
      </c>
      <c r="P51" s="270"/>
      <c r="Q51" s="271"/>
      <c r="R51" s="272"/>
      <c r="S51" s="273"/>
      <c r="T51" s="274"/>
      <c r="U51" s="179"/>
      <c r="V51" s="180"/>
    </row>
    <row r="52" spans="1:22" ht="39.950000000000003" customHeight="1" x14ac:dyDescent="0.25">
      <c r="A52" s="254"/>
      <c r="B52" s="255"/>
      <c r="C52" s="256"/>
      <c r="D52" s="257"/>
      <c r="E52" s="257"/>
      <c r="F52" s="257"/>
      <c r="G52" s="257"/>
      <c r="H52" s="135">
        <f>IF(Tabla1[[#This Row],[SUELDO BRUTO
(A)]]="",0,ROUNDDOWN(D52+E52-G52,2))</f>
        <v>0</v>
      </c>
      <c r="I52" s="257"/>
      <c r="J52" s="67">
        <f>IF(OR(Tabla1[[#This Row],[SUELDO BRUTO
(A)]]="",Tabla1[[#This Row],[SALARIO BRUTO IMPUTADO
(D)]]=""),0,I52/D52)</f>
        <v>0</v>
      </c>
      <c r="K52" s="263"/>
      <c r="L52" s="138">
        <f>IF(OR(Tabla1[[#This Row],[S. SOCIAL / OTROS 
A CARGO EMPRESA
(B)]]="",Tabla1[[#This Row],[% IMPUTACIÓN ]]=""),0,E52*J52)</f>
        <v>0</v>
      </c>
      <c r="M52" s="135">
        <f>MIN(Tabla1[[#This Row],[S. SOCIAL EMPRESA (DECLARADA POR LA UNIVERSIDAD)]],Tabla1[[#This Row],[S. SOCIAL EMPRESA (MÁXIMO IMPUTABLE)]])</f>
        <v>0</v>
      </c>
      <c r="N52" s="138">
        <f>IF(OR(Tabla1[[#This Row],[BONIFICACIÓN CUOTAS S. SOCIAL EMPRESA
(C)]]="",Tabla1[[#This Row],[% IMPUTACIÓN ]]=""),0,G52*J52)</f>
        <v>0</v>
      </c>
      <c r="O52" s="139">
        <f t="shared" si="0"/>
        <v>0</v>
      </c>
      <c r="P52" s="270"/>
      <c r="Q52" s="271"/>
      <c r="R52" s="272"/>
      <c r="S52" s="273"/>
      <c r="T52" s="274"/>
      <c r="U52" s="179"/>
      <c r="V52" s="180"/>
    </row>
    <row r="53" spans="1:22" ht="39.950000000000003" customHeight="1" x14ac:dyDescent="0.25">
      <c r="A53" s="254"/>
      <c r="B53" s="255"/>
      <c r="C53" s="256"/>
      <c r="D53" s="257"/>
      <c r="E53" s="257"/>
      <c r="F53" s="257"/>
      <c r="G53" s="257"/>
      <c r="H53" s="135">
        <f>IF(Tabla1[[#This Row],[SUELDO BRUTO
(A)]]="",0,ROUNDDOWN(D53+E53-G53,2))</f>
        <v>0</v>
      </c>
      <c r="I53" s="257"/>
      <c r="J53" s="67">
        <f>IF(OR(Tabla1[[#This Row],[SUELDO BRUTO
(A)]]="",Tabla1[[#This Row],[SALARIO BRUTO IMPUTADO
(D)]]=""),0,I53/D53)</f>
        <v>0</v>
      </c>
      <c r="K53" s="263"/>
      <c r="L53" s="138">
        <f>IF(OR(Tabla1[[#This Row],[S. SOCIAL / OTROS 
A CARGO EMPRESA
(B)]]="",Tabla1[[#This Row],[% IMPUTACIÓN ]]=""),0,E53*J53)</f>
        <v>0</v>
      </c>
      <c r="M53" s="135">
        <f>MIN(Tabla1[[#This Row],[S. SOCIAL EMPRESA (DECLARADA POR LA UNIVERSIDAD)]],Tabla1[[#This Row],[S. SOCIAL EMPRESA (MÁXIMO IMPUTABLE)]])</f>
        <v>0</v>
      </c>
      <c r="N53" s="138">
        <f>IF(OR(Tabla1[[#This Row],[BONIFICACIÓN CUOTAS S. SOCIAL EMPRESA
(C)]]="",Tabla1[[#This Row],[% IMPUTACIÓN ]]=""),0,G53*J53)</f>
        <v>0</v>
      </c>
      <c r="O53" s="139">
        <f t="shared" si="0"/>
        <v>0</v>
      </c>
      <c r="P53" s="270"/>
      <c r="Q53" s="271"/>
      <c r="R53" s="272"/>
      <c r="S53" s="273"/>
      <c r="T53" s="274"/>
      <c r="U53" s="179"/>
      <c r="V53" s="180"/>
    </row>
    <row r="54" spans="1:22" ht="39.950000000000003" customHeight="1" x14ac:dyDescent="0.25">
      <c r="A54" s="254"/>
      <c r="B54" s="255"/>
      <c r="C54" s="256"/>
      <c r="D54" s="257"/>
      <c r="E54" s="257"/>
      <c r="F54" s="257"/>
      <c r="G54" s="257"/>
      <c r="H54" s="135">
        <f>IF(Tabla1[[#This Row],[SUELDO BRUTO
(A)]]="",0,ROUNDDOWN(D54+E54-G54,2))</f>
        <v>0</v>
      </c>
      <c r="I54" s="257"/>
      <c r="J54" s="67">
        <f>IF(OR(Tabla1[[#This Row],[SUELDO BRUTO
(A)]]="",Tabla1[[#This Row],[SALARIO BRUTO IMPUTADO
(D)]]=""),0,I54/D54)</f>
        <v>0</v>
      </c>
      <c r="K54" s="263"/>
      <c r="L54" s="138">
        <f>IF(OR(Tabla1[[#This Row],[S. SOCIAL / OTROS 
A CARGO EMPRESA
(B)]]="",Tabla1[[#This Row],[% IMPUTACIÓN ]]=""),0,E54*J54)</f>
        <v>0</v>
      </c>
      <c r="M54" s="135">
        <f>MIN(Tabla1[[#This Row],[S. SOCIAL EMPRESA (DECLARADA POR LA UNIVERSIDAD)]],Tabla1[[#This Row],[S. SOCIAL EMPRESA (MÁXIMO IMPUTABLE)]])</f>
        <v>0</v>
      </c>
      <c r="N54" s="138">
        <f>IF(OR(Tabla1[[#This Row],[BONIFICACIÓN CUOTAS S. SOCIAL EMPRESA
(C)]]="",Tabla1[[#This Row],[% IMPUTACIÓN ]]=""),0,G54*J54)</f>
        <v>0</v>
      </c>
      <c r="O54" s="139">
        <f t="shared" si="0"/>
        <v>0</v>
      </c>
      <c r="P54" s="270"/>
      <c r="Q54" s="271"/>
      <c r="R54" s="272"/>
      <c r="S54" s="273"/>
      <c r="T54" s="274"/>
      <c r="U54" s="179"/>
      <c r="V54" s="180"/>
    </row>
    <row r="55" spans="1:22" ht="39.950000000000003" customHeight="1" x14ac:dyDescent="0.25">
      <c r="A55" s="254"/>
      <c r="B55" s="255"/>
      <c r="C55" s="256"/>
      <c r="D55" s="257"/>
      <c r="E55" s="257"/>
      <c r="F55" s="257"/>
      <c r="G55" s="257"/>
      <c r="H55" s="135">
        <f>IF(Tabla1[[#This Row],[SUELDO BRUTO
(A)]]="",0,ROUNDDOWN(D55+E55-G55,2))</f>
        <v>0</v>
      </c>
      <c r="I55" s="257"/>
      <c r="J55" s="67">
        <f>IF(OR(Tabla1[[#This Row],[SUELDO BRUTO
(A)]]="",Tabla1[[#This Row],[SALARIO BRUTO IMPUTADO
(D)]]=""),0,I55/D55)</f>
        <v>0</v>
      </c>
      <c r="K55" s="263"/>
      <c r="L55" s="138">
        <f>IF(OR(Tabla1[[#This Row],[S. SOCIAL / OTROS 
A CARGO EMPRESA
(B)]]="",Tabla1[[#This Row],[% IMPUTACIÓN ]]=""),0,E55*J55)</f>
        <v>0</v>
      </c>
      <c r="M55" s="135">
        <f>MIN(Tabla1[[#This Row],[S. SOCIAL EMPRESA (DECLARADA POR LA UNIVERSIDAD)]],Tabla1[[#This Row],[S. SOCIAL EMPRESA (MÁXIMO IMPUTABLE)]])</f>
        <v>0</v>
      </c>
      <c r="N55" s="138">
        <f>IF(OR(Tabla1[[#This Row],[BONIFICACIÓN CUOTAS S. SOCIAL EMPRESA
(C)]]="",Tabla1[[#This Row],[% IMPUTACIÓN ]]=""),0,G55*J55)</f>
        <v>0</v>
      </c>
      <c r="O55" s="139">
        <f t="shared" si="0"/>
        <v>0</v>
      </c>
      <c r="P55" s="270"/>
      <c r="Q55" s="271"/>
      <c r="R55" s="272"/>
      <c r="S55" s="273"/>
      <c r="T55" s="274"/>
      <c r="U55" s="179"/>
      <c r="V55" s="180"/>
    </row>
    <row r="56" spans="1:22" ht="39.950000000000003" customHeight="1" x14ac:dyDescent="0.25">
      <c r="A56" s="254"/>
      <c r="B56" s="255"/>
      <c r="C56" s="256"/>
      <c r="D56" s="257"/>
      <c r="E56" s="257"/>
      <c r="F56" s="257"/>
      <c r="G56" s="257"/>
      <c r="H56" s="135">
        <f>IF(Tabla1[[#This Row],[SUELDO BRUTO
(A)]]="",0,ROUNDDOWN(D56+E56-G56,2))</f>
        <v>0</v>
      </c>
      <c r="I56" s="257"/>
      <c r="J56" s="67">
        <f>IF(OR(Tabla1[[#This Row],[SUELDO BRUTO
(A)]]="",Tabla1[[#This Row],[SALARIO BRUTO IMPUTADO
(D)]]=""),0,I56/D56)</f>
        <v>0</v>
      </c>
      <c r="K56" s="263"/>
      <c r="L56" s="138">
        <f>IF(OR(Tabla1[[#This Row],[S. SOCIAL / OTROS 
A CARGO EMPRESA
(B)]]="",Tabla1[[#This Row],[% IMPUTACIÓN ]]=""),0,E56*J56)</f>
        <v>0</v>
      </c>
      <c r="M56" s="135">
        <f>MIN(Tabla1[[#This Row],[S. SOCIAL EMPRESA (DECLARADA POR LA UNIVERSIDAD)]],Tabla1[[#This Row],[S. SOCIAL EMPRESA (MÁXIMO IMPUTABLE)]])</f>
        <v>0</v>
      </c>
      <c r="N56" s="138">
        <f>IF(OR(Tabla1[[#This Row],[BONIFICACIÓN CUOTAS S. SOCIAL EMPRESA
(C)]]="",Tabla1[[#This Row],[% IMPUTACIÓN ]]=""),0,G56*J56)</f>
        <v>0</v>
      </c>
      <c r="O56" s="139">
        <f t="shared" si="0"/>
        <v>0</v>
      </c>
      <c r="P56" s="270"/>
      <c r="Q56" s="271"/>
      <c r="R56" s="272"/>
      <c r="S56" s="273"/>
      <c r="T56" s="274"/>
      <c r="U56" s="179"/>
      <c r="V56" s="180"/>
    </row>
    <row r="57" spans="1:22" ht="39.950000000000003" customHeight="1" x14ac:dyDescent="0.25">
      <c r="A57" s="254"/>
      <c r="B57" s="255"/>
      <c r="C57" s="256"/>
      <c r="D57" s="257"/>
      <c r="E57" s="257"/>
      <c r="F57" s="257"/>
      <c r="G57" s="257"/>
      <c r="H57" s="135">
        <f>IF(Tabla1[[#This Row],[SUELDO BRUTO
(A)]]="",0,ROUNDDOWN(D57+E57-G57,2))</f>
        <v>0</v>
      </c>
      <c r="I57" s="257"/>
      <c r="J57" s="67">
        <f>IF(OR(Tabla1[[#This Row],[SUELDO BRUTO
(A)]]="",Tabla1[[#This Row],[SALARIO BRUTO IMPUTADO
(D)]]=""),0,I57/D57)</f>
        <v>0</v>
      </c>
      <c r="K57" s="263"/>
      <c r="L57" s="138">
        <f>IF(OR(Tabla1[[#This Row],[S. SOCIAL / OTROS 
A CARGO EMPRESA
(B)]]="",Tabla1[[#This Row],[% IMPUTACIÓN ]]=""),0,E57*J57)</f>
        <v>0</v>
      </c>
      <c r="M57" s="135">
        <f>MIN(Tabla1[[#This Row],[S. SOCIAL EMPRESA (DECLARADA POR LA UNIVERSIDAD)]],Tabla1[[#This Row],[S. SOCIAL EMPRESA (MÁXIMO IMPUTABLE)]])</f>
        <v>0</v>
      </c>
      <c r="N57" s="138">
        <f>IF(OR(Tabla1[[#This Row],[BONIFICACIÓN CUOTAS S. SOCIAL EMPRESA
(C)]]="",Tabla1[[#This Row],[% IMPUTACIÓN ]]=""),0,G57*J57)</f>
        <v>0</v>
      </c>
      <c r="O57" s="139">
        <f t="shared" si="0"/>
        <v>0</v>
      </c>
      <c r="P57" s="270"/>
      <c r="Q57" s="271"/>
      <c r="R57" s="272"/>
      <c r="S57" s="273"/>
      <c r="T57" s="274"/>
      <c r="U57" s="179"/>
      <c r="V57" s="180"/>
    </row>
    <row r="58" spans="1:22" ht="39.950000000000003" customHeight="1" x14ac:dyDescent="0.25">
      <c r="A58" s="254"/>
      <c r="B58" s="255"/>
      <c r="C58" s="256"/>
      <c r="D58" s="257"/>
      <c r="E58" s="257"/>
      <c r="F58" s="257"/>
      <c r="G58" s="257"/>
      <c r="H58" s="135">
        <f>IF(Tabla1[[#This Row],[SUELDO BRUTO
(A)]]="",0,ROUNDDOWN(D58+E58-G58,2))</f>
        <v>0</v>
      </c>
      <c r="I58" s="257"/>
      <c r="J58" s="67">
        <f>IF(OR(Tabla1[[#This Row],[SUELDO BRUTO
(A)]]="",Tabla1[[#This Row],[SALARIO BRUTO IMPUTADO
(D)]]=""),0,I58/D58)</f>
        <v>0</v>
      </c>
      <c r="K58" s="263"/>
      <c r="L58" s="138">
        <f>IF(OR(Tabla1[[#This Row],[S. SOCIAL / OTROS 
A CARGO EMPRESA
(B)]]="",Tabla1[[#This Row],[% IMPUTACIÓN ]]=""),0,E58*J58)</f>
        <v>0</v>
      </c>
      <c r="M58" s="135">
        <f>MIN(Tabla1[[#This Row],[S. SOCIAL EMPRESA (DECLARADA POR LA UNIVERSIDAD)]],Tabla1[[#This Row],[S. SOCIAL EMPRESA (MÁXIMO IMPUTABLE)]])</f>
        <v>0</v>
      </c>
      <c r="N58" s="138">
        <f>IF(OR(Tabla1[[#This Row],[BONIFICACIÓN CUOTAS S. SOCIAL EMPRESA
(C)]]="",Tabla1[[#This Row],[% IMPUTACIÓN ]]=""),0,G58*J58)</f>
        <v>0</v>
      </c>
      <c r="O58" s="139">
        <f t="shared" si="0"/>
        <v>0</v>
      </c>
      <c r="P58" s="270"/>
      <c r="Q58" s="271"/>
      <c r="R58" s="272"/>
      <c r="S58" s="273"/>
      <c r="T58" s="274"/>
      <c r="U58" s="179"/>
      <c r="V58" s="180"/>
    </row>
    <row r="59" spans="1:22" ht="39.950000000000003" customHeight="1" x14ac:dyDescent="0.25">
      <c r="A59" s="254"/>
      <c r="B59" s="255"/>
      <c r="C59" s="256"/>
      <c r="D59" s="257"/>
      <c r="E59" s="257"/>
      <c r="F59" s="257"/>
      <c r="G59" s="257"/>
      <c r="H59" s="135">
        <f>IF(Tabla1[[#This Row],[SUELDO BRUTO
(A)]]="",0,ROUNDDOWN(D59+E59-G59,2))</f>
        <v>0</v>
      </c>
      <c r="I59" s="257"/>
      <c r="J59" s="67">
        <f>IF(OR(Tabla1[[#This Row],[SUELDO BRUTO
(A)]]="",Tabla1[[#This Row],[SALARIO BRUTO IMPUTADO
(D)]]=""),0,I59/D59)</f>
        <v>0</v>
      </c>
      <c r="K59" s="263"/>
      <c r="L59" s="138">
        <f>IF(OR(Tabla1[[#This Row],[S. SOCIAL / OTROS 
A CARGO EMPRESA
(B)]]="",Tabla1[[#This Row],[% IMPUTACIÓN ]]=""),0,E59*J59)</f>
        <v>0</v>
      </c>
      <c r="M59" s="135">
        <f>MIN(Tabla1[[#This Row],[S. SOCIAL EMPRESA (DECLARADA POR LA UNIVERSIDAD)]],Tabla1[[#This Row],[S. SOCIAL EMPRESA (MÁXIMO IMPUTABLE)]])</f>
        <v>0</v>
      </c>
      <c r="N59" s="138">
        <f>IF(OR(Tabla1[[#This Row],[BONIFICACIÓN CUOTAS S. SOCIAL EMPRESA
(C)]]="",Tabla1[[#This Row],[% IMPUTACIÓN ]]=""),0,G59*J59)</f>
        <v>0</v>
      </c>
      <c r="O59" s="139">
        <f t="shared" si="0"/>
        <v>0</v>
      </c>
      <c r="P59" s="270"/>
      <c r="Q59" s="271"/>
      <c r="R59" s="272"/>
      <c r="S59" s="273"/>
      <c r="T59" s="274"/>
      <c r="U59" s="179"/>
      <c r="V59" s="180"/>
    </row>
    <row r="60" spans="1:22" ht="39.950000000000003" customHeight="1" x14ac:dyDescent="0.25">
      <c r="A60" s="254"/>
      <c r="B60" s="255"/>
      <c r="C60" s="256"/>
      <c r="D60" s="257"/>
      <c r="E60" s="257"/>
      <c r="F60" s="257"/>
      <c r="G60" s="257"/>
      <c r="H60" s="135">
        <f>IF(Tabla1[[#This Row],[SUELDO BRUTO
(A)]]="",0,ROUNDDOWN(D60+E60-G60,2))</f>
        <v>0</v>
      </c>
      <c r="I60" s="257"/>
      <c r="J60" s="67">
        <f>IF(OR(Tabla1[[#This Row],[SUELDO BRUTO
(A)]]="",Tabla1[[#This Row],[SALARIO BRUTO IMPUTADO
(D)]]=""),0,I60/D60)</f>
        <v>0</v>
      </c>
      <c r="K60" s="263"/>
      <c r="L60" s="138">
        <f>IF(OR(Tabla1[[#This Row],[S. SOCIAL / OTROS 
A CARGO EMPRESA
(B)]]="",Tabla1[[#This Row],[% IMPUTACIÓN ]]=""),0,E60*J60)</f>
        <v>0</v>
      </c>
      <c r="M60" s="135">
        <f>MIN(Tabla1[[#This Row],[S. SOCIAL EMPRESA (DECLARADA POR LA UNIVERSIDAD)]],Tabla1[[#This Row],[S. SOCIAL EMPRESA (MÁXIMO IMPUTABLE)]])</f>
        <v>0</v>
      </c>
      <c r="N60" s="138">
        <f>IF(OR(Tabla1[[#This Row],[BONIFICACIÓN CUOTAS S. SOCIAL EMPRESA
(C)]]="",Tabla1[[#This Row],[% IMPUTACIÓN ]]=""),0,G60*J60)</f>
        <v>0</v>
      </c>
      <c r="O60" s="139">
        <f t="shared" si="0"/>
        <v>0</v>
      </c>
      <c r="P60" s="270"/>
      <c r="Q60" s="271"/>
      <c r="R60" s="272"/>
      <c r="S60" s="273"/>
      <c r="T60" s="274"/>
      <c r="U60" s="179"/>
      <c r="V60" s="180"/>
    </row>
    <row r="61" spans="1:22" ht="39.950000000000003" customHeight="1" x14ac:dyDescent="0.25">
      <c r="A61" s="254"/>
      <c r="B61" s="255"/>
      <c r="C61" s="256"/>
      <c r="D61" s="257"/>
      <c r="E61" s="257"/>
      <c r="F61" s="257"/>
      <c r="G61" s="257"/>
      <c r="H61" s="135">
        <f>IF(Tabla1[[#This Row],[SUELDO BRUTO
(A)]]="",0,ROUNDDOWN(D61+E61-G61,2))</f>
        <v>0</v>
      </c>
      <c r="I61" s="257"/>
      <c r="J61" s="67">
        <f>IF(OR(Tabla1[[#This Row],[SUELDO BRUTO
(A)]]="",Tabla1[[#This Row],[SALARIO BRUTO IMPUTADO
(D)]]=""),0,I61/D61)</f>
        <v>0</v>
      </c>
      <c r="K61" s="263"/>
      <c r="L61" s="138">
        <f>IF(OR(Tabla1[[#This Row],[S. SOCIAL / OTROS 
A CARGO EMPRESA
(B)]]="",Tabla1[[#This Row],[% IMPUTACIÓN ]]=""),0,E61*J61)</f>
        <v>0</v>
      </c>
      <c r="M61" s="135">
        <f>MIN(Tabla1[[#This Row],[S. SOCIAL EMPRESA (DECLARADA POR LA UNIVERSIDAD)]],Tabla1[[#This Row],[S. SOCIAL EMPRESA (MÁXIMO IMPUTABLE)]])</f>
        <v>0</v>
      </c>
      <c r="N61" s="138">
        <f>IF(OR(Tabla1[[#This Row],[BONIFICACIÓN CUOTAS S. SOCIAL EMPRESA
(C)]]="",Tabla1[[#This Row],[% IMPUTACIÓN ]]=""),0,G61*J61)</f>
        <v>0</v>
      </c>
      <c r="O61" s="139">
        <f t="shared" si="0"/>
        <v>0</v>
      </c>
      <c r="P61" s="270"/>
      <c r="Q61" s="271"/>
      <c r="R61" s="272"/>
      <c r="S61" s="273"/>
      <c r="T61" s="274"/>
      <c r="U61" s="179"/>
      <c r="V61" s="180"/>
    </row>
    <row r="62" spans="1:22" ht="39.950000000000003" customHeight="1" x14ac:dyDescent="0.25">
      <c r="A62" s="254"/>
      <c r="B62" s="255"/>
      <c r="C62" s="256"/>
      <c r="D62" s="257"/>
      <c r="E62" s="257"/>
      <c r="F62" s="257"/>
      <c r="G62" s="257"/>
      <c r="H62" s="135">
        <f>IF(Tabla1[[#This Row],[SUELDO BRUTO
(A)]]="",0,ROUNDDOWN(D62+E62-G62,2))</f>
        <v>0</v>
      </c>
      <c r="I62" s="257"/>
      <c r="J62" s="67">
        <f>IF(OR(Tabla1[[#This Row],[SUELDO BRUTO
(A)]]="",Tabla1[[#This Row],[SALARIO BRUTO IMPUTADO
(D)]]=""),0,I62/D62)</f>
        <v>0</v>
      </c>
      <c r="K62" s="263"/>
      <c r="L62" s="138">
        <f>IF(OR(Tabla1[[#This Row],[S. SOCIAL / OTROS 
A CARGO EMPRESA
(B)]]="",Tabla1[[#This Row],[% IMPUTACIÓN ]]=""),0,E62*J62)</f>
        <v>0</v>
      </c>
      <c r="M62" s="135">
        <f>MIN(Tabla1[[#This Row],[S. SOCIAL EMPRESA (DECLARADA POR LA UNIVERSIDAD)]],Tabla1[[#This Row],[S. SOCIAL EMPRESA (MÁXIMO IMPUTABLE)]])</f>
        <v>0</v>
      </c>
      <c r="N62" s="138">
        <f>IF(OR(Tabla1[[#This Row],[BONIFICACIÓN CUOTAS S. SOCIAL EMPRESA
(C)]]="",Tabla1[[#This Row],[% IMPUTACIÓN ]]=""),0,G62*J62)</f>
        <v>0</v>
      </c>
      <c r="O62" s="139">
        <f t="shared" si="0"/>
        <v>0</v>
      </c>
      <c r="P62" s="270"/>
      <c r="Q62" s="271"/>
      <c r="R62" s="272"/>
      <c r="S62" s="273"/>
      <c r="T62" s="274"/>
      <c r="U62" s="179"/>
      <c r="V62" s="180"/>
    </row>
    <row r="63" spans="1:22" ht="39.950000000000003" customHeight="1" x14ac:dyDescent="0.25">
      <c r="A63" s="254"/>
      <c r="B63" s="255"/>
      <c r="C63" s="256"/>
      <c r="D63" s="257"/>
      <c r="E63" s="257"/>
      <c r="F63" s="257"/>
      <c r="G63" s="257"/>
      <c r="H63" s="135">
        <f>IF(Tabla1[[#This Row],[SUELDO BRUTO
(A)]]="",0,ROUNDDOWN(D63+E63-G63,2))</f>
        <v>0</v>
      </c>
      <c r="I63" s="257"/>
      <c r="J63" s="67">
        <f>IF(OR(Tabla1[[#This Row],[SUELDO BRUTO
(A)]]="",Tabla1[[#This Row],[SALARIO BRUTO IMPUTADO
(D)]]=""),0,I63/D63)</f>
        <v>0</v>
      </c>
      <c r="K63" s="263"/>
      <c r="L63" s="138">
        <f>IF(OR(Tabla1[[#This Row],[S. SOCIAL / OTROS 
A CARGO EMPRESA
(B)]]="",Tabla1[[#This Row],[% IMPUTACIÓN ]]=""),0,E63*J63)</f>
        <v>0</v>
      </c>
      <c r="M63" s="135">
        <f>MIN(Tabla1[[#This Row],[S. SOCIAL EMPRESA (DECLARADA POR LA UNIVERSIDAD)]],Tabla1[[#This Row],[S. SOCIAL EMPRESA (MÁXIMO IMPUTABLE)]])</f>
        <v>0</v>
      </c>
      <c r="N63" s="138">
        <f>IF(OR(Tabla1[[#This Row],[BONIFICACIÓN CUOTAS S. SOCIAL EMPRESA
(C)]]="",Tabla1[[#This Row],[% IMPUTACIÓN ]]=""),0,G63*J63)</f>
        <v>0</v>
      </c>
      <c r="O63" s="139">
        <f t="shared" si="0"/>
        <v>0</v>
      </c>
      <c r="P63" s="270"/>
      <c r="Q63" s="271"/>
      <c r="R63" s="272"/>
      <c r="S63" s="273"/>
      <c r="T63" s="274"/>
      <c r="U63" s="179"/>
      <c r="V63" s="180"/>
    </row>
    <row r="64" spans="1:22" ht="39.950000000000003" customHeight="1" x14ac:dyDescent="0.25">
      <c r="A64" s="254"/>
      <c r="B64" s="255"/>
      <c r="C64" s="256"/>
      <c r="D64" s="257"/>
      <c r="E64" s="257"/>
      <c r="F64" s="257"/>
      <c r="G64" s="257"/>
      <c r="H64" s="135">
        <f>IF(Tabla1[[#This Row],[SUELDO BRUTO
(A)]]="",0,ROUNDDOWN(D64+E64-G64,2))</f>
        <v>0</v>
      </c>
      <c r="I64" s="257"/>
      <c r="J64" s="67">
        <f>IF(OR(Tabla1[[#This Row],[SUELDO BRUTO
(A)]]="",Tabla1[[#This Row],[SALARIO BRUTO IMPUTADO
(D)]]=""),0,I64/D64)</f>
        <v>0</v>
      </c>
      <c r="K64" s="263"/>
      <c r="L64" s="138">
        <f>IF(OR(Tabla1[[#This Row],[S. SOCIAL / OTROS 
A CARGO EMPRESA
(B)]]="",Tabla1[[#This Row],[% IMPUTACIÓN ]]=""),0,E64*J64)</f>
        <v>0</v>
      </c>
      <c r="M64" s="135">
        <f>MIN(Tabla1[[#This Row],[S. SOCIAL EMPRESA (DECLARADA POR LA UNIVERSIDAD)]],Tabla1[[#This Row],[S. SOCIAL EMPRESA (MÁXIMO IMPUTABLE)]])</f>
        <v>0</v>
      </c>
      <c r="N64" s="138">
        <f>IF(OR(Tabla1[[#This Row],[BONIFICACIÓN CUOTAS S. SOCIAL EMPRESA
(C)]]="",Tabla1[[#This Row],[% IMPUTACIÓN ]]=""),0,G64*J64)</f>
        <v>0</v>
      </c>
      <c r="O64" s="139">
        <f t="shared" si="0"/>
        <v>0</v>
      </c>
      <c r="P64" s="270"/>
      <c r="Q64" s="271"/>
      <c r="R64" s="272"/>
      <c r="S64" s="273"/>
      <c r="T64" s="274"/>
      <c r="U64" s="179"/>
      <c r="V64" s="180"/>
    </row>
    <row r="65" spans="1:22" ht="39.950000000000003" customHeight="1" x14ac:dyDescent="0.25">
      <c r="A65" s="254"/>
      <c r="B65" s="255"/>
      <c r="C65" s="256"/>
      <c r="D65" s="257"/>
      <c r="E65" s="257"/>
      <c r="F65" s="257"/>
      <c r="G65" s="257"/>
      <c r="H65" s="135">
        <f>IF(Tabla1[[#This Row],[SUELDO BRUTO
(A)]]="",0,ROUNDDOWN(D65+E65-G65,2))</f>
        <v>0</v>
      </c>
      <c r="I65" s="257"/>
      <c r="J65" s="67">
        <f>IF(OR(Tabla1[[#This Row],[SUELDO BRUTO
(A)]]="",Tabla1[[#This Row],[SALARIO BRUTO IMPUTADO
(D)]]=""),0,I65/D65)</f>
        <v>0</v>
      </c>
      <c r="K65" s="263"/>
      <c r="L65" s="138">
        <f>IF(OR(Tabla1[[#This Row],[S. SOCIAL / OTROS 
A CARGO EMPRESA
(B)]]="",Tabla1[[#This Row],[% IMPUTACIÓN ]]=""),0,E65*J65)</f>
        <v>0</v>
      </c>
      <c r="M65" s="135">
        <f>MIN(Tabla1[[#This Row],[S. SOCIAL EMPRESA (DECLARADA POR LA UNIVERSIDAD)]],Tabla1[[#This Row],[S. SOCIAL EMPRESA (MÁXIMO IMPUTABLE)]])</f>
        <v>0</v>
      </c>
      <c r="N65" s="138">
        <f>IF(OR(Tabla1[[#This Row],[BONIFICACIÓN CUOTAS S. SOCIAL EMPRESA
(C)]]="",Tabla1[[#This Row],[% IMPUTACIÓN ]]=""),0,G65*J65)</f>
        <v>0</v>
      </c>
      <c r="O65" s="139">
        <f t="shared" si="0"/>
        <v>0</v>
      </c>
      <c r="P65" s="270"/>
      <c r="Q65" s="271"/>
      <c r="R65" s="272"/>
      <c r="S65" s="273"/>
      <c r="T65" s="274"/>
      <c r="U65" s="179"/>
      <c r="V65" s="180"/>
    </row>
    <row r="66" spans="1:22" ht="39.950000000000003" customHeight="1" x14ac:dyDescent="0.25">
      <c r="A66" s="254"/>
      <c r="B66" s="255"/>
      <c r="C66" s="256"/>
      <c r="D66" s="257"/>
      <c r="E66" s="257"/>
      <c r="F66" s="257"/>
      <c r="G66" s="257"/>
      <c r="H66" s="135">
        <f>IF(Tabla1[[#This Row],[SUELDO BRUTO
(A)]]="",0,ROUNDDOWN(D66+E66-G66,2))</f>
        <v>0</v>
      </c>
      <c r="I66" s="257"/>
      <c r="J66" s="67">
        <f>IF(OR(Tabla1[[#This Row],[SUELDO BRUTO
(A)]]="",Tabla1[[#This Row],[SALARIO BRUTO IMPUTADO
(D)]]=""),0,I66/D66)</f>
        <v>0</v>
      </c>
      <c r="K66" s="263"/>
      <c r="L66" s="138">
        <f>IF(OR(Tabla1[[#This Row],[S. SOCIAL / OTROS 
A CARGO EMPRESA
(B)]]="",Tabla1[[#This Row],[% IMPUTACIÓN ]]=""),0,E66*J66)</f>
        <v>0</v>
      </c>
      <c r="M66" s="135">
        <f>MIN(Tabla1[[#This Row],[S. SOCIAL EMPRESA (DECLARADA POR LA UNIVERSIDAD)]],Tabla1[[#This Row],[S. SOCIAL EMPRESA (MÁXIMO IMPUTABLE)]])</f>
        <v>0</v>
      </c>
      <c r="N66" s="138">
        <f>IF(OR(Tabla1[[#This Row],[BONIFICACIÓN CUOTAS S. SOCIAL EMPRESA
(C)]]="",Tabla1[[#This Row],[% IMPUTACIÓN ]]=""),0,G66*J66)</f>
        <v>0</v>
      </c>
      <c r="O66" s="139">
        <f t="shared" si="0"/>
        <v>0</v>
      </c>
      <c r="P66" s="270"/>
      <c r="Q66" s="271"/>
      <c r="R66" s="272"/>
      <c r="S66" s="273"/>
      <c r="T66" s="274"/>
      <c r="U66" s="179"/>
      <c r="V66" s="180"/>
    </row>
    <row r="67" spans="1:22" ht="39.950000000000003" customHeight="1" x14ac:dyDescent="0.25">
      <c r="A67" s="254"/>
      <c r="B67" s="255"/>
      <c r="C67" s="256"/>
      <c r="D67" s="257"/>
      <c r="E67" s="257"/>
      <c r="F67" s="257"/>
      <c r="G67" s="257"/>
      <c r="H67" s="135">
        <f>IF(Tabla1[[#This Row],[SUELDO BRUTO
(A)]]="",0,ROUNDDOWN(D67+E67-G67,2))</f>
        <v>0</v>
      </c>
      <c r="I67" s="257"/>
      <c r="J67" s="67">
        <f>IF(OR(Tabla1[[#This Row],[SUELDO BRUTO
(A)]]="",Tabla1[[#This Row],[SALARIO BRUTO IMPUTADO
(D)]]=""),0,I67/D67)</f>
        <v>0</v>
      </c>
      <c r="K67" s="263"/>
      <c r="L67" s="138">
        <f>IF(OR(Tabla1[[#This Row],[S. SOCIAL / OTROS 
A CARGO EMPRESA
(B)]]="",Tabla1[[#This Row],[% IMPUTACIÓN ]]=""),0,E67*J67)</f>
        <v>0</v>
      </c>
      <c r="M67" s="135">
        <f>MIN(Tabla1[[#This Row],[S. SOCIAL EMPRESA (DECLARADA POR LA UNIVERSIDAD)]],Tabla1[[#This Row],[S. SOCIAL EMPRESA (MÁXIMO IMPUTABLE)]])</f>
        <v>0</v>
      </c>
      <c r="N67" s="138">
        <f>IF(OR(Tabla1[[#This Row],[BONIFICACIÓN CUOTAS S. SOCIAL EMPRESA
(C)]]="",Tabla1[[#This Row],[% IMPUTACIÓN ]]=""),0,G67*J67)</f>
        <v>0</v>
      </c>
      <c r="O67" s="139">
        <f t="shared" si="0"/>
        <v>0</v>
      </c>
      <c r="P67" s="270"/>
      <c r="Q67" s="271"/>
      <c r="R67" s="272"/>
      <c r="S67" s="273"/>
      <c r="T67" s="274"/>
      <c r="U67" s="179"/>
      <c r="V67" s="180"/>
    </row>
    <row r="68" spans="1:22" ht="39.950000000000003" customHeight="1" x14ac:dyDescent="0.25">
      <c r="A68" s="254"/>
      <c r="B68" s="255"/>
      <c r="C68" s="256"/>
      <c r="D68" s="257"/>
      <c r="E68" s="257"/>
      <c r="F68" s="257"/>
      <c r="G68" s="257"/>
      <c r="H68" s="135">
        <f>IF(Tabla1[[#This Row],[SUELDO BRUTO
(A)]]="",0,ROUNDDOWN(D68+E68-G68,2))</f>
        <v>0</v>
      </c>
      <c r="I68" s="257"/>
      <c r="J68" s="67">
        <f>IF(OR(Tabla1[[#This Row],[SUELDO BRUTO
(A)]]="",Tabla1[[#This Row],[SALARIO BRUTO IMPUTADO
(D)]]=""),0,I68/D68)</f>
        <v>0</v>
      </c>
      <c r="K68" s="263"/>
      <c r="L68" s="138">
        <f>IF(OR(Tabla1[[#This Row],[S. SOCIAL / OTROS 
A CARGO EMPRESA
(B)]]="",Tabla1[[#This Row],[% IMPUTACIÓN ]]=""),0,E68*J68)</f>
        <v>0</v>
      </c>
      <c r="M68" s="135">
        <f>MIN(Tabla1[[#This Row],[S. SOCIAL EMPRESA (DECLARADA POR LA UNIVERSIDAD)]],Tabla1[[#This Row],[S. SOCIAL EMPRESA (MÁXIMO IMPUTABLE)]])</f>
        <v>0</v>
      </c>
      <c r="N68" s="138">
        <f>IF(OR(Tabla1[[#This Row],[BONIFICACIÓN CUOTAS S. SOCIAL EMPRESA
(C)]]="",Tabla1[[#This Row],[% IMPUTACIÓN ]]=""),0,G68*J68)</f>
        <v>0</v>
      </c>
      <c r="O68" s="139">
        <f t="shared" si="0"/>
        <v>0</v>
      </c>
      <c r="P68" s="270"/>
      <c r="Q68" s="271"/>
      <c r="R68" s="272"/>
      <c r="S68" s="273"/>
      <c r="T68" s="274"/>
      <c r="U68" s="179"/>
      <c r="V68" s="180"/>
    </row>
    <row r="69" spans="1:22" ht="39.950000000000003" customHeight="1" x14ac:dyDescent="0.25">
      <c r="A69" s="254"/>
      <c r="B69" s="255"/>
      <c r="C69" s="256"/>
      <c r="D69" s="257"/>
      <c r="E69" s="257"/>
      <c r="F69" s="257"/>
      <c r="G69" s="257"/>
      <c r="H69" s="135">
        <f>IF(Tabla1[[#This Row],[SUELDO BRUTO
(A)]]="",0,ROUNDDOWN(D69+E69-G69,2))</f>
        <v>0</v>
      </c>
      <c r="I69" s="257"/>
      <c r="J69" s="67">
        <f>IF(OR(Tabla1[[#This Row],[SUELDO BRUTO
(A)]]="",Tabla1[[#This Row],[SALARIO BRUTO IMPUTADO
(D)]]=""),0,I69/D69)</f>
        <v>0</v>
      </c>
      <c r="K69" s="263"/>
      <c r="L69" s="138">
        <f>IF(OR(Tabla1[[#This Row],[S. SOCIAL / OTROS 
A CARGO EMPRESA
(B)]]="",Tabla1[[#This Row],[% IMPUTACIÓN ]]=""),0,E69*J69)</f>
        <v>0</v>
      </c>
      <c r="M69" s="135">
        <f>MIN(Tabla1[[#This Row],[S. SOCIAL EMPRESA (DECLARADA POR LA UNIVERSIDAD)]],Tabla1[[#This Row],[S. SOCIAL EMPRESA (MÁXIMO IMPUTABLE)]])</f>
        <v>0</v>
      </c>
      <c r="N69" s="138">
        <f>IF(OR(Tabla1[[#This Row],[BONIFICACIÓN CUOTAS S. SOCIAL EMPRESA
(C)]]="",Tabla1[[#This Row],[% IMPUTACIÓN ]]=""),0,G69*J69)</f>
        <v>0</v>
      </c>
      <c r="O69" s="139">
        <f t="shared" si="0"/>
        <v>0</v>
      </c>
      <c r="P69" s="270"/>
      <c r="Q69" s="271"/>
      <c r="R69" s="272"/>
      <c r="S69" s="273"/>
      <c r="T69" s="274"/>
      <c r="U69" s="179"/>
      <c r="V69" s="180"/>
    </row>
    <row r="70" spans="1:22" ht="39.950000000000003" customHeight="1" x14ac:dyDescent="0.25">
      <c r="A70" s="254"/>
      <c r="B70" s="255"/>
      <c r="C70" s="256"/>
      <c r="D70" s="257"/>
      <c r="E70" s="257"/>
      <c r="F70" s="257"/>
      <c r="G70" s="257"/>
      <c r="H70" s="135">
        <f>IF(Tabla1[[#This Row],[SUELDO BRUTO
(A)]]="",0,ROUNDDOWN(D70+E70-G70,2))</f>
        <v>0</v>
      </c>
      <c r="I70" s="257"/>
      <c r="J70" s="67">
        <f>IF(OR(Tabla1[[#This Row],[SUELDO BRUTO
(A)]]="",Tabla1[[#This Row],[SALARIO BRUTO IMPUTADO
(D)]]=""),0,I70/D70)</f>
        <v>0</v>
      </c>
      <c r="K70" s="263"/>
      <c r="L70" s="138">
        <f>IF(OR(Tabla1[[#This Row],[S. SOCIAL / OTROS 
A CARGO EMPRESA
(B)]]="",Tabla1[[#This Row],[% IMPUTACIÓN ]]=""),0,E70*J70)</f>
        <v>0</v>
      </c>
      <c r="M70" s="135">
        <f>MIN(Tabla1[[#This Row],[S. SOCIAL EMPRESA (DECLARADA POR LA UNIVERSIDAD)]],Tabla1[[#This Row],[S. SOCIAL EMPRESA (MÁXIMO IMPUTABLE)]])</f>
        <v>0</v>
      </c>
      <c r="N70" s="138">
        <f>IF(OR(Tabla1[[#This Row],[BONIFICACIÓN CUOTAS S. SOCIAL EMPRESA
(C)]]="",Tabla1[[#This Row],[% IMPUTACIÓN ]]=""),0,G70*J70)</f>
        <v>0</v>
      </c>
      <c r="O70" s="139">
        <f t="shared" si="0"/>
        <v>0</v>
      </c>
      <c r="P70" s="270"/>
      <c r="Q70" s="271"/>
      <c r="R70" s="272"/>
      <c r="S70" s="273"/>
      <c r="T70" s="274"/>
      <c r="U70" s="179"/>
      <c r="V70" s="180"/>
    </row>
    <row r="71" spans="1:22" ht="39.950000000000003" customHeight="1" x14ac:dyDescent="0.25">
      <c r="A71" s="254"/>
      <c r="B71" s="255"/>
      <c r="C71" s="256"/>
      <c r="D71" s="257"/>
      <c r="E71" s="257"/>
      <c r="F71" s="257"/>
      <c r="G71" s="257"/>
      <c r="H71" s="135">
        <f>IF(Tabla1[[#This Row],[SUELDO BRUTO
(A)]]="",0,ROUNDDOWN(D71+E71-G71,2))</f>
        <v>0</v>
      </c>
      <c r="I71" s="257"/>
      <c r="J71" s="67">
        <f>IF(OR(Tabla1[[#This Row],[SUELDO BRUTO
(A)]]="",Tabla1[[#This Row],[SALARIO BRUTO IMPUTADO
(D)]]=""),0,I71/D71)</f>
        <v>0</v>
      </c>
      <c r="K71" s="263"/>
      <c r="L71" s="138">
        <f>IF(OR(Tabla1[[#This Row],[S. SOCIAL / OTROS 
A CARGO EMPRESA
(B)]]="",Tabla1[[#This Row],[% IMPUTACIÓN ]]=""),0,E71*J71)</f>
        <v>0</v>
      </c>
      <c r="M71" s="135">
        <f>MIN(Tabla1[[#This Row],[S. SOCIAL EMPRESA (DECLARADA POR LA UNIVERSIDAD)]],Tabla1[[#This Row],[S. SOCIAL EMPRESA (MÁXIMO IMPUTABLE)]])</f>
        <v>0</v>
      </c>
      <c r="N71" s="138">
        <f>IF(OR(Tabla1[[#This Row],[BONIFICACIÓN CUOTAS S. SOCIAL EMPRESA
(C)]]="",Tabla1[[#This Row],[% IMPUTACIÓN ]]=""),0,G71*J71)</f>
        <v>0</v>
      </c>
      <c r="O71" s="139">
        <f t="shared" si="0"/>
        <v>0</v>
      </c>
      <c r="P71" s="270"/>
      <c r="Q71" s="271"/>
      <c r="R71" s="272"/>
      <c r="S71" s="273"/>
      <c r="T71" s="274"/>
      <c r="U71" s="179"/>
      <c r="V71" s="180"/>
    </row>
    <row r="72" spans="1:22" ht="39.950000000000003" customHeight="1" x14ac:dyDescent="0.25">
      <c r="A72" s="254"/>
      <c r="B72" s="255"/>
      <c r="C72" s="256"/>
      <c r="D72" s="257"/>
      <c r="E72" s="257"/>
      <c r="F72" s="257"/>
      <c r="G72" s="257"/>
      <c r="H72" s="135">
        <f>IF(Tabla1[[#This Row],[SUELDO BRUTO
(A)]]="",0,ROUNDDOWN(D72+E72-G72,2))</f>
        <v>0</v>
      </c>
      <c r="I72" s="257"/>
      <c r="J72" s="67">
        <f>IF(OR(Tabla1[[#This Row],[SUELDO BRUTO
(A)]]="",Tabla1[[#This Row],[SALARIO BRUTO IMPUTADO
(D)]]=""),0,I72/D72)</f>
        <v>0</v>
      </c>
      <c r="K72" s="263"/>
      <c r="L72" s="138">
        <f>IF(OR(Tabla1[[#This Row],[S. SOCIAL / OTROS 
A CARGO EMPRESA
(B)]]="",Tabla1[[#This Row],[% IMPUTACIÓN ]]=""),0,E72*J72)</f>
        <v>0</v>
      </c>
      <c r="M72" s="135">
        <f>MIN(Tabla1[[#This Row],[S. SOCIAL EMPRESA (DECLARADA POR LA UNIVERSIDAD)]],Tabla1[[#This Row],[S. SOCIAL EMPRESA (MÁXIMO IMPUTABLE)]])</f>
        <v>0</v>
      </c>
      <c r="N72" s="138">
        <f>IF(OR(Tabla1[[#This Row],[BONIFICACIÓN CUOTAS S. SOCIAL EMPRESA
(C)]]="",Tabla1[[#This Row],[% IMPUTACIÓN ]]=""),0,G72*J72)</f>
        <v>0</v>
      </c>
      <c r="O72" s="139">
        <f t="shared" si="0"/>
        <v>0</v>
      </c>
      <c r="P72" s="270"/>
      <c r="Q72" s="271"/>
      <c r="R72" s="272"/>
      <c r="S72" s="273"/>
      <c r="T72" s="274"/>
      <c r="U72" s="179"/>
      <c r="V72" s="180"/>
    </row>
    <row r="73" spans="1:22" ht="39.950000000000003" customHeight="1" x14ac:dyDescent="0.25">
      <c r="A73" s="254"/>
      <c r="B73" s="255"/>
      <c r="C73" s="256"/>
      <c r="D73" s="257"/>
      <c r="E73" s="257"/>
      <c r="F73" s="257"/>
      <c r="G73" s="257"/>
      <c r="H73" s="135">
        <f>IF(Tabla1[[#This Row],[SUELDO BRUTO
(A)]]="",0,ROUNDDOWN(D73+E73-G73,2))</f>
        <v>0</v>
      </c>
      <c r="I73" s="257"/>
      <c r="J73" s="67">
        <f>IF(OR(Tabla1[[#This Row],[SUELDO BRUTO
(A)]]="",Tabla1[[#This Row],[SALARIO BRUTO IMPUTADO
(D)]]=""),0,I73/D73)</f>
        <v>0</v>
      </c>
      <c r="K73" s="263"/>
      <c r="L73" s="138">
        <f>IF(OR(Tabla1[[#This Row],[S. SOCIAL / OTROS 
A CARGO EMPRESA
(B)]]="",Tabla1[[#This Row],[% IMPUTACIÓN ]]=""),0,E73*J73)</f>
        <v>0</v>
      </c>
      <c r="M73" s="135">
        <f>MIN(Tabla1[[#This Row],[S. SOCIAL EMPRESA (DECLARADA POR LA UNIVERSIDAD)]],Tabla1[[#This Row],[S. SOCIAL EMPRESA (MÁXIMO IMPUTABLE)]])</f>
        <v>0</v>
      </c>
      <c r="N73" s="138">
        <f>IF(OR(Tabla1[[#This Row],[BONIFICACIÓN CUOTAS S. SOCIAL EMPRESA
(C)]]="",Tabla1[[#This Row],[% IMPUTACIÓN ]]=""),0,G73*J73)</f>
        <v>0</v>
      </c>
      <c r="O73" s="139">
        <f t="shared" si="0"/>
        <v>0</v>
      </c>
      <c r="P73" s="270"/>
      <c r="Q73" s="271"/>
      <c r="R73" s="272"/>
      <c r="S73" s="273"/>
      <c r="T73" s="274"/>
      <c r="U73" s="179"/>
      <c r="V73" s="180"/>
    </row>
    <row r="74" spans="1:22" ht="39.950000000000003" customHeight="1" x14ac:dyDescent="0.25">
      <c r="A74" s="254"/>
      <c r="B74" s="255"/>
      <c r="C74" s="256"/>
      <c r="D74" s="257"/>
      <c r="E74" s="257"/>
      <c r="F74" s="257"/>
      <c r="G74" s="257"/>
      <c r="H74" s="135">
        <f>IF(Tabla1[[#This Row],[SUELDO BRUTO
(A)]]="",0,ROUNDDOWN(D74+E74-G74,2))</f>
        <v>0</v>
      </c>
      <c r="I74" s="257"/>
      <c r="J74" s="67">
        <f>IF(OR(Tabla1[[#This Row],[SUELDO BRUTO
(A)]]="",Tabla1[[#This Row],[SALARIO BRUTO IMPUTADO
(D)]]=""),0,I74/D74)</f>
        <v>0</v>
      </c>
      <c r="K74" s="263"/>
      <c r="L74" s="138">
        <f>IF(OR(Tabla1[[#This Row],[S. SOCIAL / OTROS 
A CARGO EMPRESA
(B)]]="",Tabla1[[#This Row],[% IMPUTACIÓN ]]=""),0,E74*J74)</f>
        <v>0</v>
      </c>
      <c r="M74" s="135">
        <f>MIN(Tabla1[[#This Row],[S. SOCIAL EMPRESA (DECLARADA POR LA UNIVERSIDAD)]],Tabla1[[#This Row],[S. SOCIAL EMPRESA (MÁXIMO IMPUTABLE)]])</f>
        <v>0</v>
      </c>
      <c r="N74" s="138">
        <f>IF(OR(Tabla1[[#This Row],[BONIFICACIÓN CUOTAS S. SOCIAL EMPRESA
(C)]]="",Tabla1[[#This Row],[% IMPUTACIÓN ]]=""),0,G74*J74)</f>
        <v>0</v>
      </c>
      <c r="O74" s="139">
        <f t="shared" si="0"/>
        <v>0</v>
      </c>
      <c r="P74" s="270"/>
      <c r="Q74" s="271"/>
      <c r="R74" s="272"/>
      <c r="S74" s="273"/>
      <c r="T74" s="274"/>
      <c r="U74" s="179"/>
      <c r="V74" s="180"/>
    </row>
    <row r="75" spans="1:22" ht="39.950000000000003" customHeight="1" x14ac:dyDescent="0.25">
      <c r="A75" s="254"/>
      <c r="B75" s="255"/>
      <c r="C75" s="256"/>
      <c r="D75" s="257"/>
      <c r="E75" s="257"/>
      <c r="F75" s="257"/>
      <c r="G75" s="257"/>
      <c r="H75" s="135">
        <f>IF(Tabla1[[#This Row],[SUELDO BRUTO
(A)]]="",0,ROUNDDOWN(D75+E75-G75,2))</f>
        <v>0</v>
      </c>
      <c r="I75" s="257"/>
      <c r="J75" s="67">
        <f>IF(OR(Tabla1[[#This Row],[SUELDO BRUTO
(A)]]="",Tabla1[[#This Row],[SALARIO BRUTO IMPUTADO
(D)]]=""),0,I75/D75)</f>
        <v>0</v>
      </c>
      <c r="K75" s="263"/>
      <c r="L75" s="138">
        <f>IF(OR(Tabla1[[#This Row],[S. SOCIAL / OTROS 
A CARGO EMPRESA
(B)]]="",Tabla1[[#This Row],[% IMPUTACIÓN ]]=""),0,E75*J75)</f>
        <v>0</v>
      </c>
      <c r="M75" s="135">
        <f>MIN(Tabla1[[#This Row],[S. SOCIAL EMPRESA (DECLARADA POR LA UNIVERSIDAD)]],Tabla1[[#This Row],[S. SOCIAL EMPRESA (MÁXIMO IMPUTABLE)]])</f>
        <v>0</v>
      </c>
      <c r="N75" s="138">
        <f>IF(OR(Tabla1[[#This Row],[BONIFICACIÓN CUOTAS S. SOCIAL EMPRESA
(C)]]="",Tabla1[[#This Row],[% IMPUTACIÓN ]]=""),0,G75*J75)</f>
        <v>0</v>
      </c>
      <c r="O75" s="139">
        <f t="shared" si="0"/>
        <v>0</v>
      </c>
      <c r="P75" s="270"/>
      <c r="Q75" s="271"/>
      <c r="R75" s="272"/>
      <c r="S75" s="273"/>
      <c r="T75" s="274"/>
      <c r="U75" s="179"/>
      <c r="V75" s="180"/>
    </row>
    <row r="76" spans="1:22" ht="39.950000000000003" customHeight="1" x14ac:dyDescent="0.25">
      <c r="A76" s="254"/>
      <c r="B76" s="255"/>
      <c r="C76" s="256"/>
      <c r="D76" s="257"/>
      <c r="E76" s="257"/>
      <c r="F76" s="257"/>
      <c r="G76" s="257"/>
      <c r="H76" s="135">
        <f>IF(Tabla1[[#This Row],[SUELDO BRUTO
(A)]]="",0,ROUNDDOWN(D76+E76-G76,2))</f>
        <v>0</v>
      </c>
      <c r="I76" s="257"/>
      <c r="J76" s="67">
        <f>IF(OR(Tabla1[[#This Row],[SUELDO BRUTO
(A)]]="",Tabla1[[#This Row],[SALARIO BRUTO IMPUTADO
(D)]]=""),0,I76/D76)</f>
        <v>0</v>
      </c>
      <c r="K76" s="263"/>
      <c r="L76" s="138">
        <f>IF(OR(Tabla1[[#This Row],[S. SOCIAL / OTROS 
A CARGO EMPRESA
(B)]]="",Tabla1[[#This Row],[% IMPUTACIÓN ]]=""),0,E76*J76)</f>
        <v>0</v>
      </c>
      <c r="M76" s="135">
        <f>MIN(Tabla1[[#This Row],[S. SOCIAL EMPRESA (DECLARADA POR LA UNIVERSIDAD)]],Tabla1[[#This Row],[S. SOCIAL EMPRESA (MÁXIMO IMPUTABLE)]])</f>
        <v>0</v>
      </c>
      <c r="N76" s="138">
        <f>IF(OR(Tabla1[[#This Row],[BONIFICACIÓN CUOTAS S. SOCIAL EMPRESA
(C)]]="",Tabla1[[#This Row],[% IMPUTACIÓN ]]=""),0,G76*J76)</f>
        <v>0</v>
      </c>
      <c r="O76" s="139">
        <f t="shared" si="0"/>
        <v>0</v>
      </c>
      <c r="P76" s="270"/>
      <c r="Q76" s="271"/>
      <c r="R76" s="272"/>
      <c r="S76" s="273"/>
      <c r="T76" s="274"/>
      <c r="U76" s="179"/>
      <c r="V76" s="180"/>
    </row>
    <row r="77" spans="1:22" ht="39.950000000000003" customHeight="1" x14ac:dyDescent="0.25">
      <c r="A77" s="254"/>
      <c r="B77" s="255"/>
      <c r="C77" s="256"/>
      <c r="D77" s="257"/>
      <c r="E77" s="257"/>
      <c r="F77" s="257"/>
      <c r="G77" s="257"/>
      <c r="H77" s="135">
        <f>IF(Tabla1[[#This Row],[SUELDO BRUTO
(A)]]="",0,ROUNDDOWN(D77+E77-G77,2))</f>
        <v>0</v>
      </c>
      <c r="I77" s="257"/>
      <c r="J77" s="67">
        <f>IF(OR(Tabla1[[#This Row],[SUELDO BRUTO
(A)]]="",Tabla1[[#This Row],[SALARIO BRUTO IMPUTADO
(D)]]=""),0,I77/D77)</f>
        <v>0</v>
      </c>
      <c r="K77" s="263"/>
      <c r="L77" s="138">
        <f>IF(OR(Tabla1[[#This Row],[S. SOCIAL / OTROS 
A CARGO EMPRESA
(B)]]="",Tabla1[[#This Row],[% IMPUTACIÓN ]]=""),0,E77*J77)</f>
        <v>0</v>
      </c>
      <c r="M77" s="135">
        <f>MIN(Tabla1[[#This Row],[S. SOCIAL EMPRESA (DECLARADA POR LA UNIVERSIDAD)]],Tabla1[[#This Row],[S. SOCIAL EMPRESA (MÁXIMO IMPUTABLE)]])</f>
        <v>0</v>
      </c>
      <c r="N77" s="138">
        <f>IF(OR(Tabla1[[#This Row],[BONIFICACIÓN CUOTAS S. SOCIAL EMPRESA
(C)]]="",Tabla1[[#This Row],[% IMPUTACIÓN ]]=""),0,G77*J77)</f>
        <v>0</v>
      </c>
      <c r="O77" s="139">
        <f t="shared" si="0"/>
        <v>0</v>
      </c>
      <c r="P77" s="270"/>
      <c r="Q77" s="271"/>
      <c r="R77" s="272"/>
      <c r="S77" s="273"/>
      <c r="T77" s="274"/>
      <c r="U77" s="179"/>
      <c r="V77" s="180"/>
    </row>
    <row r="78" spans="1:22" ht="39.950000000000003" customHeight="1" x14ac:dyDescent="0.25">
      <c r="A78" s="254"/>
      <c r="B78" s="255"/>
      <c r="C78" s="256"/>
      <c r="D78" s="257"/>
      <c r="E78" s="257"/>
      <c r="F78" s="257"/>
      <c r="G78" s="257"/>
      <c r="H78" s="135">
        <f>IF(Tabla1[[#This Row],[SUELDO BRUTO
(A)]]="",0,ROUNDDOWN(D78+E78-G78,2))</f>
        <v>0</v>
      </c>
      <c r="I78" s="257"/>
      <c r="J78" s="67">
        <f>IF(OR(Tabla1[[#This Row],[SUELDO BRUTO
(A)]]="",Tabla1[[#This Row],[SALARIO BRUTO IMPUTADO
(D)]]=""),0,I78/D78)</f>
        <v>0</v>
      </c>
      <c r="K78" s="263"/>
      <c r="L78" s="138">
        <f>IF(OR(Tabla1[[#This Row],[S. SOCIAL / OTROS 
A CARGO EMPRESA
(B)]]="",Tabla1[[#This Row],[% IMPUTACIÓN ]]=""),0,E78*J78)</f>
        <v>0</v>
      </c>
      <c r="M78" s="135">
        <f>MIN(Tabla1[[#This Row],[S. SOCIAL EMPRESA (DECLARADA POR LA UNIVERSIDAD)]],Tabla1[[#This Row],[S. SOCIAL EMPRESA (MÁXIMO IMPUTABLE)]])</f>
        <v>0</v>
      </c>
      <c r="N78" s="138">
        <f>IF(OR(Tabla1[[#This Row],[BONIFICACIÓN CUOTAS S. SOCIAL EMPRESA
(C)]]="",Tabla1[[#This Row],[% IMPUTACIÓN ]]=""),0,G78*J78)</f>
        <v>0</v>
      </c>
      <c r="O78" s="139">
        <f t="shared" si="0"/>
        <v>0</v>
      </c>
      <c r="P78" s="270"/>
      <c r="Q78" s="271"/>
      <c r="R78" s="272"/>
      <c r="S78" s="273"/>
      <c r="T78" s="274"/>
      <c r="U78" s="179"/>
      <c r="V78" s="180"/>
    </row>
    <row r="79" spans="1:22" ht="39.950000000000003" customHeight="1" x14ac:dyDescent="0.25">
      <c r="A79" s="254"/>
      <c r="B79" s="255"/>
      <c r="C79" s="256"/>
      <c r="D79" s="257"/>
      <c r="E79" s="257"/>
      <c r="F79" s="257"/>
      <c r="G79" s="257"/>
      <c r="H79" s="135">
        <f>IF(Tabla1[[#This Row],[SUELDO BRUTO
(A)]]="",0,ROUNDDOWN(D79+E79-G79,2))</f>
        <v>0</v>
      </c>
      <c r="I79" s="257"/>
      <c r="J79" s="67">
        <f>IF(OR(Tabla1[[#This Row],[SUELDO BRUTO
(A)]]="",Tabla1[[#This Row],[SALARIO BRUTO IMPUTADO
(D)]]=""),0,I79/D79)</f>
        <v>0</v>
      </c>
      <c r="K79" s="263"/>
      <c r="L79" s="138">
        <f>IF(OR(Tabla1[[#This Row],[S. SOCIAL / OTROS 
A CARGO EMPRESA
(B)]]="",Tabla1[[#This Row],[% IMPUTACIÓN ]]=""),0,E79*J79)</f>
        <v>0</v>
      </c>
      <c r="M79" s="135">
        <f>MIN(Tabla1[[#This Row],[S. SOCIAL EMPRESA (DECLARADA POR LA UNIVERSIDAD)]],Tabla1[[#This Row],[S. SOCIAL EMPRESA (MÁXIMO IMPUTABLE)]])</f>
        <v>0</v>
      </c>
      <c r="N79" s="138">
        <f>IF(OR(Tabla1[[#This Row],[BONIFICACIÓN CUOTAS S. SOCIAL EMPRESA
(C)]]="",Tabla1[[#This Row],[% IMPUTACIÓN ]]=""),0,G79*J79)</f>
        <v>0</v>
      </c>
      <c r="O79" s="139">
        <f t="shared" si="0"/>
        <v>0</v>
      </c>
      <c r="P79" s="270"/>
      <c r="Q79" s="271"/>
      <c r="R79" s="272"/>
      <c r="S79" s="273"/>
      <c r="T79" s="274"/>
      <c r="U79" s="179"/>
      <c r="V79" s="180"/>
    </row>
    <row r="80" spans="1:22" ht="39.950000000000003" customHeight="1" x14ac:dyDescent="0.25">
      <c r="A80" s="254"/>
      <c r="B80" s="255"/>
      <c r="C80" s="256"/>
      <c r="D80" s="257"/>
      <c r="E80" s="257"/>
      <c r="F80" s="257"/>
      <c r="G80" s="257"/>
      <c r="H80" s="135">
        <f>IF(Tabla1[[#This Row],[SUELDO BRUTO
(A)]]="",0,ROUNDDOWN(D80+E80-G80,2))</f>
        <v>0</v>
      </c>
      <c r="I80" s="257"/>
      <c r="J80" s="67">
        <f>IF(OR(Tabla1[[#This Row],[SUELDO BRUTO
(A)]]="",Tabla1[[#This Row],[SALARIO BRUTO IMPUTADO
(D)]]=""),0,I80/D80)</f>
        <v>0</v>
      </c>
      <c r="K80" s="263"/>
      <c r="L80" s="138">
        <f>IF(OR(Tabla1[[#This Row],[S. SOCIAL / OTROS 
A CARGO EMPRESA
(B)]]="",Tabla1[[#This Row],[% IMPUTACIÓN ]]=""),0,E80*J80)</f>
        <v>0</v>
      </c>
      <c r="M80" s="135">
        <f>MIN(Tabla1[[#This Row],[S. SOCIAL EMPRESA (DECLARADA POR LA UNIVERSIDAD)]],Tabla1[[#This Row],[S. SOCIAL EMPRESA (MÁXIMO IMPUTABLE)]])</f>
        <v>0</v>
      </c>
      <c r="N80" s="138">
        <f>IF(OR(Tabla1[[#This Row],[BONIFICACIÓN CUOTAS S. SOCIAL EMPRESA
(C)]]="",Tabla1[[#This Row],[% IMPUTACIÓN ]]=""),0,G80*J80)</f>
        <v>0</v>
      </c>
      <c r="O80" s="139">
        <f t="shared" si="0"/>
        <v>0</v>
      </c>
      <c r="P80" s="270"/>
      <c r="Q80" s="271"/>
      <c r="R80" s="272"/>
      <c r="S80" s="273"/>
      <c r="T80" s="274"/>
      <c r="U80" s="179"/>
      <c r="V80" s="180"/>
    </row>
    <row r="81" spans="1:22" ht="39.950000000000003" customHeight="1" x14ac:dyDescent="0.25">
      <c r="A81" s="254"/>
      <c r="B81" s="255"/>
      <c r="C81" s="256"/>
      <c r="D81" s="257"/>
      <c r="E81" s="257"/>
      <c r="F81" s="257"/>
      <c r="G81" s="257"/>
      <c r="H81" s="135">
        <f>IF(Tabla1[[#This Row],[SUELDO BRUTO
(A)]]="",0,ROUNDDOWN(D81+E81-G81,2))</f>
        <v>0</v>
      </c>
      <c r="I81" s="257"/>
      <c r="J81" s="67">
        <f>IF(OR(Tabla1[[#This Row],[SUELDO BRUTO
(A)]]="",Tabla1[[#This Row],[SALARIO BRUTO IMPUTADO
(D)]]=""),0,I81/D81)</f>
        <v>0</v>
      </c>
      <c r="K81" s="263"/>
      <c r="L81" s="138">
        <f>IF(OR(Tabla1[[#This Row],[S. SOCIAL / OTROS 
A CARGO EMPRESA
(B)]]="",Tabla1[[#This Row],[% IMPUTACIÓN ]]=""),0,E81*J81)</f>
        <v>0</v>
      </c>
      <c r="M81" s="135">
        <f>MIN(Tabla1[[#This Row],[S. SOCIAL EMPRESA (DECLARADA POR LA UNIVERSIDAD)]],Tabla1[[#This Row],[S. SOCIAL EMPRESA (MÁXIMO IMPUTABLE)]])</f>
        <v>0</v>
      </c>
      <c r="N81" s="138">
        <f>IF(OR(Tabla1[[#This Row],[BONIFICACIÓN CUOTAS S. SOCIAL EMPRESA
(C)]]="",Tabla1[[#This Row],[% IMPUTACIÓN ]]=""),0,G81*J81)</f>
        <v>0</v>
      </c>
      <c r="O81" s="139">
        <f t="shared" si="0"/>
        <v>0</v>
      </c>
      <c r="P81" s="270"/>
      <c r="Q81" s="271"/>
      <c r="R81" s="272"/>
      <c r="S81" s="273"/>
      <c r="T81" s="274"/>
      <c r="U81" s="179"/>
      <c r="V81" s="180"/>
    </row>
    <row r="82" spans="1:22" ht="39.950000000000003" customHeight="1" x14ac:dyDescent="0.25">
      <c r="A82" s="254"/>
      <c r="B82" s="255"/>
      <c r="C82" s="256"/>
      <c r="D82" s="257"/>
      <c r="E82" s="257"/>
      <c r="F82" s="257"/>
      <c r="G82" s="257"/>
      <c r="H82" s="135">
        <f>IF(Tabla1[[#This Row],[SUELDO BRUTO
(A)]]="",0,ROUNDDOWN(D82+E82-G82,2))</f>
        <v>0</v>
      </c>
      <c r="I82" s="257"/>
      <c r="J82" s="67">
        <f>IF(OR(Tabla1[[#This Row],[SUELDO BRUTO
(A)]]="",Tabla1[[#This Row],[SALARIO BRUTO IMPUTADO
(D)]]=""),0,I82/D82)</f>
        <v>0</v>
      </c>
      <c r="K82" s="263"/>
      <c r="L82" s="138">
        <f>IF(OR(Tabla1[[#This Row],[S. SOCIAL / OTROS 
A CARGO EMPRESA
(B)]]="",Tabla1[[#This Row],[% IMPUTACIÓN ]]=""),0,E82*J82)</f>
        <v>0</v>
      </c>
      <c r="M82" s="135">
        <f>MIN(Tabla1[[#This Row],[S. SOCIAL EMPRESA (DECLARADA POR LA UNIVERSIDAD)]],Tabla1[[#This Row],[S. SOCIAL EMPRESA (MÁXIMO IMPUTABLE)]])</f>
        <v>0</v>
      </c>
      <c r="N82" s="138">
        <f>IF(OR(Tabla1[[#This Row],[BONIFICACIÓN CUOTAS S. SOCIAL EMPRESA
(C)]]="",Tabla1[[#This Row],[% IMPUTACIÓN ]]=""),0,G82*J82)</f>
        <v>0</v>
      </c>
      <c r="O82" s="139">
        <f t="shared" si="0"/>
        <v>0</v>
      </c>
      <c r="P82" s="270"/>
      <c r="Q82" s="271"/>
      <c r="R82" s="272"/>
      <c r="S82" s="273"/>
      <c r="T82" s="274"/>
      <c r="U82" s="179"/>
      <c r="V82" s="180"/>
    </row>
    <row r="83" spans="1:22" ht="39.950000000000003" customHeight="1" x14ac:dyDescent="0.25">
      <c r="A83" s="254"/>
      <c r="B83" s="255"/>
      <c r="C83" s="256"/>
      <c r="D83" s="257"/>
      <c r="E83" s="257"/>
      <c r="F83" s="257"/>
      <c r="G83" s="257"/>
      <c r="H83" s="135">
        <f>IF(Tabla1[[#This Row],[SUELDO BRUTO
(A)]]="",0,ROUNDDOWN(D83+E83-G83,2))</f>
        <v>0</v>
      </c>
      <c r="I83" s="257"/>
      <c r="J83" s="67">
        <f>IF(OR(Tabla1[[#This Row],[SUELDO BRUTO
(A)]]="",Tabla1[[#This Row],[SALARIO BRUTO IMPUTADO
(D)]]=""),0,I83/D83)</f>
        <v>0</v>
      </c>
      <c r="K83" s="263"/>
      <c r="L83" s="138">
        <f>IF(OR(Tabla1[[#This Row],[S. SOCIAL / OTROS 
A CARGO EMPRESA
(B)]]="",Tabla1[[#This Row],[% IMPUTACIÓN ]]=""),0,E83*J83)</f>
        <v>0</v>
      </c>
      <c r="M83" s="135">
        <f>MIN(Tabla1[[#This Row],[S. SOCIAL EMPRESA (DECLARADA POR LA UNIVERSIDAD)]],Tabla1[[#This Row],[S. SOCIAL EMPRESA (MÁXIMO IMPUTABLE)]])</f>
        <v>0</v>
      </c>
      <c r="N83" s="138">
        <f>IF(OR(Tabla1[[#This Row],[BONIFICACIÓN CUOTAS S. SOCIAL EMPRESA
(C)]]="",Tabla1[[#This Row],[% IMPUTACIÓN ]]=""),0,G83*J83)</f>
        <v>0</v>
      </c>
      <c r="O83" s="139">
        <f t="shared" ref="O83:O146" si="1">ROUNDDOWN(I83+M83-N83,2)</f>
        <v>0</v>
      </c>
      <c r="P83" s="270"/>
      <c r="Q83" s="271"/>
      <c r="R83" s="272"/>
      <c r="S83" s="273"/>
      <c r="T83" s="274"/>
      <c r="U83" s="179"/>
      <c r="V83" s="180"/>
    </row>
    <row r="84" spans="1:22" ht="39.950000000000003" customHeight="1" x14ac:dyDescent="0.25">
      <c r="A84" s="254"/>
      <c r="B84" s="255"/>
      <c r="C84" s="256"/>
      <c r="D84" s="257"/>
      <c r="E84" s="257"/>
      <c r="F84" s="257"/>
      <c r="G84" s="257"/>
      <c r="H84" s="135">
        <f>IF(Tabla1[[#This Row],[SUELDO BRUTO
(A)]]="",0,ROUNDDOWN(D84+E84-G84,2))</f>
        <v>0</v>
      </c>
      <c r="I84" s="257"/>
      <c r="J84" s="67">
        <f>IF(OR(Tabla1[[#This Row],[SUELDO BRUTO
(A)]]="",Tabla1[[#This Row],[SALARIO BRUTO IMPUTADO
(D)]]=""),0,I84/D84)</f>
        <v>0</v>
      </c>
      <c r="K84" s="263"/>
      <c r="L84" s="138">
        <f>IF(OR(Tabla1[[#This Row],[S. SOCIAL / OTROS 
A CARGO EMPRESA
(B)]]="",Tabla1[[#This Row],[% IMPUTACIÓN ]]=""),0,E84*J84)</f>
        <v>0</v>
      </c>
      <c r="M84" s="135">
        <f>MIN(Tabla1[[#This Row],[S. SOCIAL EMPRESA (DECLARADA POR LA UNIVERSIDAD)]],Tabla1[[#This Row],[S. SOCIAL EMPRESA (MÁXIMO IMPUTABLE)]])</f>
        <v>0</v>
      </c>
      <c r="N84" s="138">
        <f>IF(OR(Tabla1[[#This Row],[BONIFICACIÓN CUOTAS S. SOCIAL EMPRESA
(C)]]="",Tabla1[[#This Row],[% IMPUTACIÓN ]]=""),0,G84*J84)</f>
        <v>0</v>
      </c>
      <c r="O84" s="139">
        <f t="shared" si="1"/>
        <v>0</v>
      </c>
      <c r="P84" s="270"/>
      <c r="Q84" s="271"/>
      <c r="R84" s="272"/>
      <c r="S84" s="273"/>
      <c r="T84" s="274"/>
      <c r="U84" s="179"/>
      <c r="V84" s="180"/>
    </row>
    <row r="85" spans="1:22" ht="39.950000000000003" customHeight="1" x14ac:dyDescent="0.25">
      <c r="A85" s="254"/>
      <c r="B85" s="255"/>
      <c r="C85" s="256"/>
      <c r="D85" s="257"/>
      <c r="E85" s="257"/>
      <c r="F85" s="257"/>
      <c r="G85" s="257"/>
      <c r="H85" s="135">
        <f>IF(Tabla1[[#This Row],[SUELDO BRUTO
(A)]]="",0,ROUNDDOWN(D85+E85-G85,2))</f>
        <v>0</v>
      </c>
      <c r="I85" s="257"/>
      <c r="J85" s="67">
        <f>IF(OR(Tabla1[[#This Row],[SUELDO BRUTO
(A)]]="",Tabla1[[#This Row],[SALARIO BRUTO IMPUTADO
(D)]]=""),0,I85/D85)</f>
        <v>0</v>
      </c>
      <c r="K85" s="263"/>
      <c r="L85" s="138">
        <f>IF(OR(Tabla1[[#This Row],[S. SOCIAL / OTROS 
A CARGO EMPRESA
(B)]]="",Tabla1[[#This Row],[% IMPUTACIÓN ]]=""),0,E85*J85)</f>
        <v>0</v>
      </c>
      <c r="M85" s="135">
        <f>MIN(Tabla1[[#This Row],[S. SOCIAL EMPRESA (DECLARADA POR LA UNIVERSIDAD)]],Tabla1[[#This Row],[S. SOCIAL EMPRESA (MÁXIMO IMPUTABLE)]])</f>
        <v>0</v>
      </c>
      <c r="N85" s="138">
        <f>IF(OR(Tabla1[[#This Row],[BONIFICACIÓN CUOTAS S. SOCIAL EMPRESA
(C)]]="",Tabla1[[#This Row],[% IMPUTACIÓN ]]=""),0,G85*J85)</f>
        <v>0</v>
      </c>
      <c r="O85" s="139">
        <f t="shared" si="1"/>
        <v>0</v>
      </c>
      <c r="P85" s="270"/>
      <c r="Q85" s="271"/>
      <c r="R85" s="272"/>
      <c r="S85" s="273"/>
      <c r="T85" s="274"/>
      <c r="U85" s="179"/>
      <c r="V85" s="180"/>
    </row>
    <row r="86" spans="1:22" ht="39.950000000000003" customHeight="1" x14ac:dyDescent="0.25">
      <c r="A86" s="254"/>
      <c r="B86" s="255"/>
      <c r="C86" s="256"/>
      <c r="D86" s="257"/>
      <c r="E86" s="257"/>
      <c r="F86" s="257"/>
      <c r="G86" s="257"/>
      <c r="H86" s="135">
        <f>IF(Tabla1[[#This Row],[SUELDO BRUTO
(A)]]="",0,ROUNDDOWN(D86+E86-G86,2))</f>
        <v>0</v>
      </c>
      <c r="I86" s="257"/>
      <c r="J86" s="67">
        <f>IF(OR(Tabla1[[#This Row],[SUELDO BRUTO
(A)]]="",Tabla1[[#This Row],[SALARIO BRUTO IMPUTADO
(D)]]=""),0,I86/D86)</f>
        <v>0</v>
      </c>
      <c r="K86" s="263"/>
      <c r="L86" s="138">
        <f>IF(OR(Tabla1[[#This Row],[S. SOCIAL / OTROS 
A CARGO EMPRESA
(B)]]="",Tabla1[[#This Row],[% IMPUTACIÓN ]]=""),0,E86*J86)</f>
        <v>0</v>
      </c>
      <c r="M86" s="135">
        <f>MIN(Tabla1[[#This Row],[S. SOCIAL EMPRESA (DECLARADA POR LA UNIVERSIDAD)]],Tabla1[[#This Row],[S. SOCIAL EMPRESA (MÁXIMO IMPUTABLE)]])</f>
        <v>0</v>
      </c>
      <c r="N86" s="138">
        <f>IF(OR(Tabla1[[#This Row],[BONIFICACIÓN CUOTAS S. SOCIAL EMPRESA
(C)]]="",Tabla1[[#This Row],[% IMPUTACIÓN ]]=""),0,G86*J86)</f>
        <v>0</v>
      </c>
      <c r="O86" s="139">
        <f t="shared" si="1"/>
        <v>0</v>
      </c>
      <c r="P86" s="270"/>
      <c r="Q86" s="271"/>
      <c r="R86" s="272"/>
      <c r="S86" s="273"/>
      <c r="T86" s="274"/>
      <c r="U86" s="179"/>
      <c r="V86" s="180"/>
    </row>
    <row r="87" spans="1:22" ht="39.950000000000003" customHeight="1" x14ac:dyDescent="0.25">
      <c r="A87" s="254"/>
      <c r="B87" s="255"/>
      <c r="C87" s="256"/>
      <c r="D87" s="257"/>
      <c r="E87" s="257"/>
      <c r="F87" s="257"/>
      <c r="G87" s="257"/>
      <c r="H87" s="135">
        <f>IF(Tabla1[[#This Row],[SUELDO BRUTO
(A)]]="",0,ROUNDDOWN(D87+E87-G87,2))</f>
        <v>0</v>
      </c>
      <c r="I87" s="257"/>
      <c r="J87" s="67">
        <f>IF(OR(Tabla1[[#This Row],[SUELDO BRUTO
(A)]]="",Tabla1[[#This Row],[SALARIO BRUTO IMPUTADO
(D)]]=""),0,I87/D87)</f>
        <v>0</v>
      </c>
      <c r="K87" s="263"/>
      <c r="L87" s="138">
        <f>IF(OR(Tabla1[[#This Row],[S. SOCIAL / OTROS 
A CARGO EMPRESA
(B)]]="",Tabla1[[#This Row],[% IMPUTACIÓN ]]=""),0,E87*J87)</f>
        <v>0</v>
      </c>
      <c r="M87" s="135">
        <f>MIN(Tabla1[[#This Row],[S. SOCIAL EMPRESA (DECLARADA POR LA UNIVERSIDAD)]],Tabla1[[#This Row],[S. SOCIAL EMPRESA (MÁXIMO IMPUTABLE)]])</f>
        <v>0</v>
      </c>
      <c r="N87" s="138">
        <f>IF(OR(Tabla1[[#This Row],[BONIFICACIÓN CUOTAS S. SOCIAL EMPRESA
(C)]]="",Tabla1[[#This Row],[% IMPUTACIÓN ]]=""),0,G87*J87)</f>
        <v>0</v>
      </c>
      <c r="O87" s="139">
        <f t="shared" si="1"/>
        <v>0</v>
      </c>
      <c r="P87" s="270"/>
      <c r="Q87" s="271"/>
      <c r="R87" s="272"/>
      <c r="S87" s="273"/>
      <c r="T87" s="274"/>
      <c r="U87" s="179"/>
      <c r="V87" s="180"/>
    </row>
    <row r="88" spans="1:22" ht="39.950000000000003" customHeight="1" x14ac:dyDescent="0.25">
      <c r="A88" s="254"/>
      <c r="B88" s="255"/>
      <c r="C88" s="256"/>
      <c r="D88" s="257"/>
      <c r="E88" s="257"/>
      <c r="F88" s="257"/>
      <c r="G88" s="257"/>
      <c r="H88" s="135">
        <f>IF(Tabla1[[#This Row],[SUELDO BRUTO
(A)]]="",0,ROUNDDOWN(D88+E88-G88,2))</f>
        <v>0</v>
      </c>
      <c r="I88" s="257"/>
      <c r="J88" s="67">
        <f>IF(OR(Tabla1[[#This Row],[SUELDO BRUTO
(A)]]="",Tabla1[[#This Row],[SALARIO BRUTO IMPUTADO
(D)]]=""),0,I88/D88)</f>
        <v>0</v>
      </c>
      <c r="K88" s="263"/>
      <c r="L88" s="138">
        <f>IF(OR(Tabla1[[#This Row],[S. SOCIAL / OTROS 
A CARGO EMPRESA
(B)]]="",Tabla1[[#This Row],[% IMPUTACIÓN ]]=""),0,E88*J88)</f>
        <v>0</v>
      </c>
      <c r="M88" s="135">
        <f>MIN(Tabla1[[#This Row],[S. SOCIAL EMPRESA (DECLARADA POR LA UNIVERSIDAD)]],Tabla1[[#This Row],[S. SOCIAL EMPRESA (MÁXIMO IMPUTABLE)]])</f>
        <v>0</v>
      </c>
      <c r="N88" s="138">
        <f>IF(OR(Tabla1[[#This Row],[BONIFICACIÓN CUOTAS S. SOCIAL EMPRESA
(C)]]="",Tabla1[[#This Row],[% IMPUTACIÓN ]]=""),0,G88*J88)</f>
        <v>0</v>
      </c>
      <c r="O88" s="139">
        <f t="shared" si="1"/>
        <v>0</v>
      </c>
      <c r="P88" s="270"/>
      <c r="Q88" s="271"/>
      <c r="R88" s="272"/>
      <c r="S88" s="273"/>
      <c r="T88" s="274"/>
      <c r="U88" s="179"/>
      <c r="V88" s="180"/>
    </row>
    <row r="89" spans="1:22" ht="39.950000000000003" customHeight="1" x14ac:dyDescent="0.25">
      <c r="A89" s="254"/>
      <c r="B89" s="255"/>
      <c r="C89" s="256"/>
      <c r="D89" s="257"/>
      <c r="E89" s="257"/>
      <c r="F89" s="257"/>
      <c r="G89" s="257"/>
      <c r="H89" s="135">
        <f>IF(Tabla1[[#This Row],[SUELDO BRUTO
(A)]]="",0,ROUNDDOWN(D89+E89-G89,2))</f>
        <v>0</v>
      </c>
      <c r="I89" s="257"/>
      <c r="J89" s="67">
        <f>IF(OR(Tabla1[[#This Row],[SUELDO BRUTO
(A)]]="",Tabla1[[#This Row],[SALARIO BRUTO IMPUTADO
(D)]]=""),0,I89/D89)</f>
        <v>0</v>
      </c>
      <c r="K89" s="263"/>
      <c r="L89" s="138">
        <f>IF(OR(Tabla1[[#This Row],[S. SOCIAL / OTROS 
A CARGO EMPRESA
(B)]]="",Tabla1[[#This Row],[% IMPUTACIÓN ]]=""),0,E89*J89)</f>
        <v>0</v>
      </c>
      <c r="M89" s="135">
        <f>MIN(Tabla1[[#This Row],[S. SOCIAL EMPRESA (DECLARADA POR LA UNIVERSIDAD)]],Tabla1[[#This Row],[S. SOCIAL EMPRESA (MÁXIMO IMPUTABLE)]])</f>
        <v>0</v>
      </c>
      <c r="N89" s="138">
        <f>IF(OR(Tabla1[[#This Row],[BONIFICACIÓN CUOTAS S. SOCIAL EMPRESA
(C)]]="",Tabla1[[#This Row],[% IMPUTACIÓN ]]=""),0,G89*J89)</f>
        <v>0</v>
      </c>
      <c r="O89" s="139">
        <f t="shared" si="1"/>
        <v>0</v>
      </c>
      <c r="P89" s="270"/>
      <c r="Q89" s="271"/>
      <c r="R89" s="272"/>
      <c r="S89" s="273"/>
      <c r="T89" s="274"/>
      <c r="U89" s="179"/>
      <c r="V89" s="180"/>
    </row>
    <row r="90" spans="1:22" ht="39.950000000000003" customHeight="1" x14ac:dyDescent="0.25">
      <c r="A90" s="254"/>
      <c r="B90" s="255"/>
      <c r="C90" s="256"/>
      <c r="D90" s="257"/>
      <c r="E90" s="257"/>
      <c r="F90" s="257"/>
      <c r="G90" s="257"/>
      <c r="H90" s="135">
        <f>IF(Tabla1[[#This Row],[SUELDO BRUTO
(A)]]="",0,ROUNDDOWN(D90+E90-G90,2))</f>
        <v>0</v>
      </c>
      <c r="I90" s="257"/>
      <c r="J90" s="67">
        <f>IF(OR(Tabla1[[#This Row],[SUELDO BRUTO
(A)]]="",Tabla1[[#This Row],[SALARIO BRUTO IMPUTADO
(D)]]=""),0,I90/D90)</f>
        <v>0</v>
      </c>
      <c r="K90" s="263"/>
      <c r="L90" s="138">
        <f>IF(OR(Tabla1[[#This Row],[S. SOCIAL / OTROS 
A CARGO EMPRESA
(B)]]="",Tabla1[[#This Row],[% IMPUTACIÓN ]]=""),0,E90*J90)</f>
        <v>0</v>
      </c>
      <c r="M90" s="135">
        <f>MIN(Tabla1[[#This Row],[S. SOCIAL EMPRESA (DECLARADA POR LA UNIVERSIDAD)]],Tabla1[[#This Row],[S. SOCIAL EMPRESA (MÁXIMO IMPUTABLE)]])</f>
        <v>0</v>
      </c>
      <c r="N90" s="138">
        <f>IF(OR(Tabla1[[#This Row],[BONIFICACIÓN CUOTAS S. SOCIAL EMPRESA
(C)]]="",Tabla1[[#This Row],[% IMPUTACIÓN ]]=""),0,G90*J90)</f>
        <v>0</v>
      </c>
      <c r="O90" s="139">
        <f t="shared" si="1"/>
        <v>0</v>
      </c>
      <c r="P90" s="270"/>
      <c r="Q90" s="271"/>
      <c r="R90" s="272"/>
      <c r="S90" s="273"/>
      <c r="T90" s="274"/>
      <c r="U90" s="179"/>
      <c r="V90" s="180"/>
    </row>
    <row r="91" spans="1:22" ht="39.950000000000003" customHeight="1" x14ac:dyDescent="0.25">
      <c r="A91" s="254"/>
      <c r="B91" s="255"/>
      <c r="C91" s="256"/>
      <c r="D91" s="257"/>
      <c r="E91" s="257"/>
      <c r="F91" s="257"/>
      <c r="G91" s="257"/>
      <c r="H91" s="135">
        <f>IF(Tabla1[[#This Row],[SUELDO BRUTO
(A)]]="",0,ROUNDDOWN(D91+E91-G91,2))</f>
        <v>0</v>
      </c>
      <c r="I91" s="257"/>
      <c r="J91" s="67">
        <f>IF(OR(Tabla1[[#This Row],[SUELDO BRUTO
(A)]]="",Tabla1[[#This Row],[SALARIO BRUTO IMPUTADO
(D)]]=""),0,I91/D91)</f>
        <v>0</v>
      </c>
      <c r="K91" s="263"/>
      <c r="L91" s="138">
        <f>IF(OR(Tabla1[[#This Row],[S. SOCIAL / OTROS 
A CARGO EMPRESA
(B)]]="",Tabla1[[#This Row],[% IMPUTACIÓN ]]=""),0,E91*J91)</f>
        <v>0</v>
      </c>
      <c r="M91" s="135">
        <f>MIN(Tabla1[[#This Row],[S. SOCIAL EMPRESA (DECLARADA POR LA UNIVERSIDAD)]],Tabla1[[#This Row],[S. SOCIAL EMPRESA (MÁXIMO IMPUTABLE)]])</f>
        <v>0</v>
      </c>
      <c r="N91" s="138">
        <f>IF(OR(Tabla1[[#This Row],[BONIFICACIÓN CUOTAS S. SOCIAL EMPRESA
(C)]]="",Tabla1[[#This Row],[% IMPUTACIÓN ]]=""),0,G91*J91)</f>
        <v>0</v>
      </c>
      <c r="O91" s="139">
        <f t="shared" si="1"/>
        <v>0</v>
      </c>
      <c r="P91" s="270"/>
      <c r="Q91" s="271"/>
      <c r="R91" s="272"/>
      <c r="S91" s="273"/>
      <c r="T91" s="274"/>
      <c r="U91" s="179"/>
      <c r="V91" s="180"/>
    </row>
    <row r="92" spans="1:22" ht="39.950000000000003" customHeight="1" x14ac:dyDescent="0.25">
      <c r="A92" s="254"/>
      <c r="B92" s="255"/>
      <c r="C92" s="256"/>
      <c r="D92" s="257"/>
      <c r="E92" s="257"/>
      <c r="F92" s="257"/>
      <c r="G92" s="257"/>
      <c r="H92" s="135">
        <f>IF(Tabla1[[#This Row],[SUELDO BRUTO
(A)]]="",0,ROUNDDOWN(D92+E92-G92,2))</f>
        <v>0</v>
      </c>
      <c r="I92" s="257"/>
      <c r="J92" s="67">
        <f>IF(OR(Tabla1[[#This Row],[SUELDO BRUTO
(A)]]="",Tabla1[[#This Row],[SALARIO BRUTO IMPUTADO
(D)]]=""),0,I92/D92)</f>
        <v>0</v>
      </c>
      <c r="K92" s="263"/>
      <c r="L92" s="138">
        <f>IF(OR(Tabla1[[#This Row],[S. SOCIAL / OTROS 
A CARGO EMPRESA
(B)]]="",Tabla1[[#This Row],[% IMPUTACIÓN ]]=""),0,E92*J92)</f>
        <v>0</v>
      </c>
      <c r="M92" s="135">
        <f>MIN(Tabla1[[#This Row],[S. SOCIAL EMPRESA (DECLARADA POR LA UNIVERSIDAD)]],Tabla1[[#This Row],[S. SOCIAL EMPRESA (MÁXIMO IMPUTABLE)]])</f>
        <v>0</v>
      </c>
      <c r="N92" s="138">
        <f>IF(OR(Tabla1[[#This Row],[BONIFICACIÓN CUOTAS S. SOCIAL EMPRESA
(C)]]="",Tabla1[[#This Row],[% IMPUTACIÓN ]]=""),0,G92*J92)</f>
        <v>0</v>
      </c>
      <c r="O92" s="139">
        <f t="shared" si="1"/>
        <v>0</v>
      </c>
      <c r="P92" s="270"/>
      <c r="Q92" s="271"/>
      <c r="R92" s="272"/>
      <c r="S92" s="273"/>
      <c r="T92" s="274"/>
      <c r="U92" s="179"/>
      <c r="V92" s="180"/>
    </row>
    <row r="93" spans="1:22" ht="39.950000000000003" customHeight="1" x14ac:dyDescent="0.25">
      <c r="A93" s="254"/>
      <c r="B93" s="255"/>
      <c r="C93" s="256"/>
      <c r="D93" s="257"/>
      <c r="E93" s="257"/>
      <c r="F93" s="257"/>
      <c r="G93" s="257"/>
      <c r="H93" s="135">
        <f>IF(Tabla1[[#This Row],[SUELDO BRUTO
(A)]]="",0,ROUNDDOWN(D93+E93-G93,2))</f>
        <v>0</v>
      </c>
      <c r="I93" s="257"/>
      <c r="J93" s="67">
        <f>IF(OR(Tabla1[[#This Row],[SUELDO BRUTO
(A)]]="",Tabla1[[#This Row],[SALARIO BRUTO IMPUTADO
(D)]]=""),0,I93/D93)</f>
        <v>0</v>
      </c>
      <c r="K93" s="263"/>
      <c r="L93" s="138">
        <f>IF(OR(Tabla1[[#This Row],[S. SOCIAL / OTROS 
A CARGO EMPRESA
(B)]]="",Tabla1[[#This Row],[% IMPUTACIÓN ]]=""),0,E93*J93)</f>
        <v>0</v>
      </c>
      <c r="M93" s="135">
        <f>MIN(Tabla1[[#This Row],[S. SOCIAL EMPRESA (DECLARADA POR LA UNIVERSIDAD)]],Tabla1[[#This Row],[S. SOCIAL EMPRESA (MÁXIMO IMPUTABLE)]])</f>
        <v>0</v>
      </c>
      <c r="N93" s="138">
        <f>IF(OR(Tabla1[[#This Row],[BONIFICACIÓN CUOTAS S. SOCIAL EMPRESA
(C)]]="",Tabla1[[#This Row],[% IMPUTACIÓN ]]=""),0,G93*J93)</f>
        <v>0</v>
      </c>
      <c r="O93" s="139">
        <f t="shared" si="1"/>
        <v>0</v>
      </c>
      <c r="P93" s="270"/>
      <c r="Q93" s="271"/>
      <c r="R93" s="272"/>
      <c r="S93" s="273"/>
      <c r="T93" s="274"/>
      <c r="U93" s="179"/>
      <c r="V93" s="180"/>
    </row>
    <row r="94" spans="1:22" ht="39.950000000000003" customHeight="1" x14ac:dyDescent="0.25">
      <c r="A94" s="254"/>
      <c r="B94" s="255"/>
      <c r="C94" s="256"/>
      <c r="D94" s="257"/>
      <c r="E94" s="257"/>
      <c r="F94" s="257"/>
      <c r="G94" s="257"/>
      <c r="H94" s="135">
        <f>IF(Tabla1[[#This Row],[SUELDO BRUTO
(A)]]="",0,ROUNDDOWN(D94+E94-G94,2))</f>
        <v>0</v>
      </c>
      <c r="I94" s="257"/>
      <c r="J94" s="67">
        <f>IF(OR(Tabla1[[#This Row],[SUELDO BRUTO
(A)]]="",Tabla1[[#This Row],[SALARIO BRUTO IMPUTADO
(D)]]=""),0,I94/D94)</f>
        <v>0</v>
      </c>
      <c r="K94" s="263"/>
      <c r="L94" s="138">
        <f>IF(OR(Tabla1[[#This Row],[S. SOCIAL / OTROS 
A CARGO EMPRESA
(B)]]="",Tabla1[[#This Row],[% IMPUTACIÓN ]]=""),0,E94*J94)</f>
        <v>0</v>
      </c>
      <c r="M94" s="135">
        <f>MIN(Tabla1[[#This Row],[S. SOCIAL EMPRESA (DECLARADA POR LA UNIVERSIDAD)]],Tabla1[[#This Row],[S. SOCIAL EMPRESA (MÁXIMO IMPUTABLE)]])</f>
        <v>0</v>
      </c>
      <c r="N94" s="138">
        <f>IF(OR(Tabla1[[#This Row],[BONIFICACIÓN CUOTAS S. SOCIAL EMPRESA
(C)]]="",Tabla1[[#This Row],[% IMPUTACIÓN ]]=""),0,G94*J94)</f>
        <v>0</v>
      </c>
      <c r="O94" s="139">
        <f t="shared" si="1"/>
        <v>0</v>
      </c>
      <c r="P94" s="270"/>
      <c r="Q94" s="271"/>
      <c r="R94" s="272"/>
      <c r="S94" s="273"/>
      <c r="T94" s="274"/>
      <c r="U94" s="179"/>
      <c r="V94" s="180"/>
    </row>
    <row r="95" spans="1:22" ht="39.950000000000003" customHeight="1" x14ac:dyDescent="0.25">
      <c r="A95" s="254"/>
      <c r="B95" s="255"/>
      <c r="C95" s="256"/>
      <c r="D95" s="257"/>
      <c r="E95" s="257"/>
      <c r="F95" s="257"/>
      <c r="G95" s="257"/>
      <c r="H95" s="135">
        <f>IF(Tabla1[[#This Row],[SUELDO BRUTO
(A)]]="",0,ROUNDDOWN(D95+E95-G95,2))</f>
        <v>0</v>
      </c>
      <c r="I95" s="257"/>
      <c r="J95" s="67">
        <f>IF(OR(Tabla1[[#This Row],[SUELDO BRUTO
(A)]]="",Tabla1[[#This Row],[SALARIO BRUTO IMPUTADO
(D)]]=""),0,I95/D95)</f>
        <v>0</v>
      </c>
      <c r="K95" s="263"/>
      <c r="L95" s="138">
        <f>IF(OR(Tabla1[[#This Row],[S. SOCIAL / OTROS 
A CARGO EMPRESA
(B)]]="",Tabla1[[#This Row],[% IMPUTACIÓN ]]=""),0,E95*J95)</f>
        <v>0</v>
      </c>
      <c r="M95" s="135">
        <f>MIN(Tabla1[[#This Row],[S. SOCIAL EMPRESA (DECLARADA POR LA UNIVERSIDAD)]],Tabla1[[#This Row],[S. SOCIAL EMPRESA (MÁXIMO IMPUTABLE)]])</f>
        <v>0</v>
      </c>
      <c r="N95" s="138">
        <f>IF(OR(Tabla1[[#This Row],[BONIFICACIÓN CUOTAS S. SOCIAL EMPRESA
(C)]]="",Tabla1[[#This Row],[% IMPUTACIÓN ]]=""),0,G95*J95)</f>
        <v>0</v>
      </c>
      <c r="O95" s="139">
        <f t="shared" si="1"/>
        <v>0</v>
      </c>
      <c r="P95" s="270"/>
      <c r="Q95" s="271"/>
      <c r="R95" s="272"/>
      <c r="S95" s="273"/>
      <c r="T95" s="274"/>
      <c r="U95" s="179"/>
      <c r="V95" s="180"/>
    </row>
    <row r="96" spans="1:22" ht="39.950000000000003" customHeight="1" x14ac:dyDescent="0.25">
      <c r="A96" s="254"/>
      <c r="B96" s="255"/>
      <c r="C96" s="256"/>
      <c r="D96" s="257"/>
      <c r="E96" s="257"/>
      <c r="F96" s="257"/>
      <c r="G96" s="257"/>
      <c r="H96" s="135">
        <f>IF(Tabla1[[#This Row],[SUELDO BRUTO
(A)]]="",0,ROUNDDOWN(D96+E96-G96,2))</f>
        <v>0</v>
      </c>
      <c r="I96" s="257"/>
      <c r="J96" s="67">
        <f>IF(OR(Tabla1[[#This Row],[SUELDO BRUTO
(A)]]="",Tabla1[[#This Row],[SALARIO BRUTO IMPUTADO
(D)]]=""),0,I96/D96)</f>
        <v>0</v>
      </c>
      <c r="K96" s="263"/>
      <c r="L96" s="138">
        <f>IF(OR(Tabla1[[#This Row],[S. SOCIAL / OTROS 
A CARGO EMPRESA
(B)]]="",Tabla1[[#This Row],[% IMPUTACIÓN ]]=""),0,E96*J96)</f>
        <v>0</v>
      </c>
      <c r="M96" s="135">
        <f>MIN(Tabla1[[#This Row],[S. SOCIAL EMPRESA (DECLARADA POR LA UNIVERSIDAD)]],Tabla1[[#This Row],[S. SOCIAL EMPRESA (MÁXIMO IMPUTABLE)]])</f>
        <v>0</v>
      </c>
      <c r="N96" s="138">
        <f>IF(OR(Tabla1[[#This Row],[BONIFICACIÓN CUOTAS S. SOCIAL EMPRESA
(C)]]="",Tabla1[[#This Row],[% IMPUTACIÓN ]]=""),0,G96*J96)</f>
        <v>0</v>
      </c>
      <c r="O96" s="139">
        <f t="shared" si="1"/>
        <v>0</v>
      </c>
      <c r="P96" s="270"/>
      <c r="Q96" s="271"/>
      <c r="R96" s="272"/>
      <c r="S96" s="273"/>
      <c r="T96" s="274"/>
      <c r="U96" s="179"/>
      <c r="V96" s="180"/>
    </row>
    <row r="97" spans="1:22" ht="39.950000000000003" customHeight="1" x14ac:dyDescent="0.25">
      <c r="A97" s="254"/>
      <c r="B97" s="255"/>
      <c r="C97" s="256"/>
      <c r="D97" s="257"/>
      <c r="E97" s="257"/>
      <c r="F97" s="257"/>
      <c r="G97" s="257"/>
      <c r="H97" s="135">
        <f>IF(Tabla1[[#This Row],[SUELDO BRUTO
(A)]]="",0,ROUNDDOWN(D97+E97-G97,2))</f>
        <v>0</v>
      </c>
      <c r="I97" s="257"/>
      <c r="J97" s="67">
        <f>IF(OR(Tabla1[[#This Row],[SUELDO BRUTO
(A)]]="",Tabla1[[#This Row],[SALARIO BRUTO IMPUTADO
(D)]]=""),0,I97/D97)</f>
        <v>0</v>
      </c>
      <c r="K97" s="263"/>
      <c r="L97" s="138">
        <f>IF(OR(Tabla1[[#This Row],[S. SOCIAL / OTROS 
A CARGO EMPRESA
(B)]]="",Tabla1[[#This Row],[% IMPUTACIÓN ]]=""),0,E97*J97)</f>
        <v>0</v>
      </c>
      <c r="M97" s="135">
        <f>MIN(Tabla1[[#This Row],[S. SOCIAL EMPRESA (DECLARADA POR LA UNIVERSIDAD)]],Tabla1[[#This Row],[S. SOCIAL EMPRESA (MÁXIMO IMPUTABLE)]])</f>
        <v>0</v>
      </c>
      <c r="N97" s="138">
        <f>IF(OR(Tabla1[[#This Row],[BONIFICACIÓN CUOTAS S. SOCIAL EMPRESA
(C)]]="",Tabla1[[#This Row],[% IMPUTACIÓN ]]=""),0,G97*J97)</f>
        <v>0</v>
      </c>
      <c r="O97" s="139">
        <f t="shared" si="1"/>
        <v>0</v>
      </c>
      <c r="P97" s="270"/>
      <c r="Q97" s="271"/>
      <c r="R97" s="272"/>
      <c r="S97" s="273"/>
      <c r="T97" s="274"/>
      <c r="U97" s="179"/>
      <c r="V97" s="180"/>
    </row>
    <row r="98" spans="1:22" ht="39.950000000000003" customHeight="1" x14ac:dyDescent="0.25">
      <c r="A98" s="254"/>
      <c r="B98" s="255"/>
      <c r="C98" s="256"/>
      <c r="D98" s="257"/>
      <c r="E98" s="257"/>
      <c r="F98" s="257"/>
      <c r="G98" s="257"/>
      <c r="H98" s="135">
        <f>IF(Tabla1[[#This Row],[SUELDO BRUTO
(A)]]="",0,ROUNDDOWN(D98+E98-G98,2))</f>
        <v>0</v>
      </c>
      <c r="I98" s="257"/>
      <c r="J98" s="67">
        <f>IF(OR(Tabla1[[#This Row],[SUELDO BRUTO
(A)]]="",Tabla1[[#This Row],[SALARIO BRUTO IMPUTADO
(D)]]=""),0,I98/D98)</f>
        <v>0</v>
      </c>
      <c r="K98" s="263"/>
      <c r="L98" s="138">
        <f>IF(OR(Tabla1[[#This Row],[S. SOCIAL / OTROS 
A CARGO EMPRESA
(B)]]="",Tabla1[[#This Row],[% IMPUTACIÓN ]]=""),0,E98*J98)</f>
        <v>0</v>
      </c>
      <c r="M98" s="135">
        <f>MIN(Tabla1[[#This Row],[S. SOCIAL EMPRESA (DECLARADA POR LA UNIVERSIDAD)]],Tabla1[[#This Row],[S. SOCIAL EMPRESA (MÁXIMO IMPUTABLE)]])</f>
        <v>0</v>
      </c>
      <c r="N98" s="138">
        <f>IF(OR(Tabla1[[#This Row],[BONIFICACIÓN CUOTAS S. SOCIAL EMPRESA
(C)]]="",Tabla1[[#This Row],[% IMPUTACIÓN ]]=""),0,G98*J98)</f>
        <v>0</v>
      </c>
      <c r="O98" s="139">
        <f t="shared" si="1"/>
        <v>0</v>
      </c>
      <c r="P98" s="270"/>
      <c r="Q98" s="271"/>
      <c r="R98" s="272"/>
      <c r="S98" s="273"/>
      <c r="T98" s="274"/>
      <c r="U98" s="179"/>
      <c r="V98" s="180"/>
    </row>
    <row r="99" spans="1:22" ht="39.950000000000003" customHeight="1" x14ac:dyDescent="0.25">
      <c r="A99" s="254"/>
      <c r="B99" s="255"/>
      <c r="C99" s="256"/>
      <c r="D99" s="257"/>
      <c r="E99" s="257"/>
      <c r="F99" s="257"/>
      <c r="G99" s="257"/>
      <c r="H99" s="135">
        <f>IF(Tabla1[[#This Row],[SUELDO BRUTO
(A)]]="",0,ROUNDDOWN(D99+E99-G99,2))</f>
        <v>0</v>
      </c>
      <c r="I99" s="257"/>
      <c r="J99" s="67">
        <f>IF(OR(Tabla1[[#This Row],[SUELDO BRUTO
(A)]]="",Tabla1[[#This Row],[SALARIO BRUTO IMPUTADO
(D)]]=""),0,I99/D99)</f>
        <v>0</v>
      </c>
      <c r="K99" s="263"/>
      <c r="L99" s="138">
        <f>IF(OR(Tabla1[[#This Row],[S. SOCIAL / OTROS 
A CARGO EMPRESA
(B)]]="",Tabla1[[#This Row],[% IMPUTACIÓN ]]=""),0,E99*J99)</f>
        <v>0</v>
      </c>
      <c r="M99" s="135">
        <f>MIN(Tabla1[[#This Row],[S. SOCIAL EMPRESA (DECLARADA POR LA UNIVERSIDAD)]],Tabla1[[#This Row],[S. SOCIAL EMPRESA (MÁXIMO IMPUTABLE)]])</f>
        <v>0</v>
      </c>
      <c r="N99" s="138">
        <f>IF(OR(Tabla1[[#This Row],[BONIFICACIÓN CUOTAS S. SOCIAL EMPRESA
(C)]]="",Tabla1[[#This Row],[% IMPUTACIÓN ]]=""),0,G99*J99)</f>
        <v>0</v>
      </c>
      <c r="O99" s="139">
        <f t="shared" si="1"/>
        <v>0</v>
      </c>
      <c r="P99" s="270"/>
      <c r="Q99" s="271"/>
      <c r="R99" s="272"/>
      <c r="S99" s="273"/>
      <c r="T99" s="274"/>
      <c r="U99" s="179"/>
      <c r="V99" s="180"/>
    </row>
    <row r="100" spans="1:22" ht="39.950000000000003" customHeight="1" x14ac:dyDescent="0.25">
      <c r="A100" s="254"/>
      <c r="B100" s="255"/>
      <c r="C100" s="256"/>
      <c r="D100" s="257"/>
      <c r="E100" s="257"/>
      <c r="F100" s="257"/>
      <c r="G100" s="257"/>
      <c r="H100" s="135">
        <f>IF(Tabla1[[#This Row],[SUELDO BRUTO
(A)]]="",0,ROUNDDOWN(D100+E100-G100,2))</f>
        <v>0</v>
      </c>
      <c r="I100" s="257"/>
      <c r="J100" s="67">
        <f>IF(OR(Tabla1[[#This Row],[SUELDO BRUTO
(A)]]="",Tabla1[[#This Row],[SALARIO BRUTO IMPUTADO
(D)]]=""),0,I100/D100)</f>
        <v>0</v>
      </c>
      <c r="K100" s="263"/>
      <c r="L100" s="138">
        <f>IF(OR(Tabla1[[#This Row],[S. SOCIAL / OTROS 
A CARGO EMPRESA
(B)]]="",Tabla1[[#This Row],[% IMPUTACIÓN ]]=""),0,E100*J100)</f>
        <v>0</v>
      </c>
      <c r="M100" s="135">
        <f>MIN(Tabla1[[#This Row],[S. SOCIAL EMPRESA (DECLARADA POR LA UNIVERSIDAD)]],Tabla1[[#This Row],[S. SOCIAL EMPRESA (MÁXIMO IMPUTABLE)]])</f>
        <v>0</v>
      </c>
      <c r="N100" s="138">
        <f>IF(OR(Tabla1[[#This Row],[BONIFICACIÓN CUOTAS S. SOCIAL EMPRESA
(C)]]="",Tabla1[[#This Row],[% IMPUTACIÓN ]]=""),0,G100*J100)</f>
        <v>0</v>
      </c>
      <c r="O100" s="139">
        <f t="shared" si="1"/>
        <v>0</v>
      </c>
      <c r="P100" s="270"/>
      <c r="Q100" s="271"/>
      <c r="R100" s="272"/>
      <c r="S100" s="273"/>
      <c r="T100" s="274"/>
      <c r="U100" s="179"/>
      <c r="V100" s="180"/>
    </row>
    <row r="101" spans="1:22" ht="39.950000000000003" customHeight="1" x14ac:dyDescent="0.25">
      <c r="A101" s="254"/>
      <c r="B101" s="255"/>
      <c r="C101" s="256"/>
      <c r="D101" s="257"/>
      <c r="E101" s="257"/>
      <c r="F101" s="257"/>
      <c r="G101" s="257"/>
      <c r="H101" s="135">
        <f>IF(Tabla1[[#This Row],[SUELDO BRUTO
(A)]]="",0,ROUNDDOWN(D101+E101-G101,2))</f>
        <v>0</v>
      </c>
      <c r="I101" s="257"/>
      <c r="J101" s="67">
        <f>IF(OR(Tabla1[[#This Row],[SUELDO BRUTO
(A)]]="",Tabla1[[#This Row],[SALARIO BRUTO IMPUTADO
(D)]]=""),0,I101/D101)</f>
        <v>0</v>
      </c>
      <c r="K101" s="263"/>
      <c r="L101" s="138">
        <f>IF(OR(Tabla1[[#This Row],[S. SOCIAL / OTROS 
A CARGO EMPRESA
(B)]]="",Tabla1[[#This Row],[% IMPUTACIÓN ]]=""),0,E101*J101)</f>
        <v>0</v>
      </c>
      <c r="M101" s="135">
        <f>MIN(Tabla1[[#This Row],[S. SOCIAL EMPRESA (DECLARADA POR LA UNIVERSIDAD)]],Tabla1[[#This Row],[S. SOCIAL EMPRESA (MÁXIMO IMPUTABLE)]])</f>
        <v>0</v>
      </c>
      <c r="N101" s="138">
        <f>IF(OR(Tabla1[[#This Row],[BONIFICACIÓN CUOTAS S. SOCIAL EMPRESA
(C)]]="",Tabla1[[#This Row],[% IMPUTACIÓN ]]=""),0,G101*J101)</f>
        <v>0</v>
      </c>
      <c r="O101" s="139">
        <f t="shared" si="1"/>
        <v>0</v>
      </c>
      <c r="P101" s="270"/>
      <c r="Q101" s="271"/>
      <c r="R101" s="272"/>
      <c r="S101" s="273"/>
      <c r="T101" s="274"/>
      <c r="U101" s="179"/>
      <c r="V101" s="180"/>
    </row>
    <row r="102" spans="1:22" ht="39.950000000000003" customHeight="1" x14ac:dyDescent="0.25">
      <c r="A102" s="254"/>
      <c r="B102" s="255"/>
      <c r="C102" s="256"/>
      <c r="D102" s="257"/>
      <c r="E102" s="257"/>
      <c r="F102" s="257"/>
      <c r="G102" s="257"/>
      <c r="H102" s="135">
        <f>IF(Tabla1[[#This Row],[SUELDO BRUTO
(A)]]="",0,ROUNDDOWN(D102+E102-G102,2))</f>
        <v>0</v>
      </c>
      <c r="I102" s="257"/>
      <c r="J102" s="67">
        <f>IF(OR(Tabla1[[#This Row],[SUELDO BRUTO
(A)]]="",Tabla1[[#This Row],[SALARIO BRUTO IMPUTADO
(D)]]=""),0,I102/D102)</f>
        <v>0</v>
      </c>
      <c r="K102" s="263"/>
      <c r="L102" s="138">
        <f>IF(OR(Tabla1[[#This Row],[S. SOCIAL / OTROS 
A CARGO EMPRESA
(B)]]="",Tabla1[[#This Row],[% IMPUTACIÓN ]]=""),0,E102*J102)</f>
        <v>0</v>
      </c>
      <c r="M102" s="135">
        <f>MIN(Tabla1[[#This Row],[S. SOCIAL EMPRESA (DECLARADA POR LA UNIVERSIDAD)]],Tabla1[[#This Row],[S. SOCIAL EMPRESA (MÁXIMO IMPUTABLE)]])</f>
        <v>0</v>
      </c>
      <c r="N102" s="138">
        <f>IF(OR(Tabla1[[#This Row],[BONIFICACIÓN CUOTAS S. SOCIAL EMPRESA
(C)]]="",Tabla1[[#This Row],[% IMPUTACIÓN ]]=""),0,G102*J102)</f>
        <v>0</v>
      </c>
      <c r="O102" s="139">
        <f t="shared" si="1"/>
        <v>0</v>
      </c>
      <c r="P102" s="270"/>
      <c r="Q102" s="271"/>
      <c r="R102" s="272"/>
      <c r="S102" s="273"/>
      <c r="T102" s="274"/>
      <c r="U102" s="179"/>
      <c r="V102" s="180"/>
    </row>
    <row r="103" spans="1:22" ht="39.950000000000003" customHeight="1" x14ac:dyDescent="0.25">
      <c r="A103" s="254"/>
      <c r="B103" s="255"/>
      <c r="C103" s="256"/>
      <c r="D103" s="257"/>
      <c r="E103" s="257"/>
      <c r="F103" s="257"/>
      <c r="G103" s="257"/>
      <c r="H103" s="135">
        <f>IF(Tabla1[[#This Row],[SUELDO BRUTO
(A)]]="",0,ROUNDDOWN(D103+E103-G103,2))</f>
        <v>0</v>
      </c>
      <c r="I103" s="257"/>
      <c r="J103" s="67">
        <f>IF(OR(Tabla1[[#This Row],[SUELDO BRUTO
(A)]]="",Tabla1[[#This Row],[SALARIO BRUTO IMPUTADO
(D)]]=""),0,I103/D103)</f>
        <v>0</v>
      </c>
      <c r="K103" s="263"/>
      <c r="L103" s="138">
        <f>IF(OR(Tabla1[[#This Row],[S. SOCIAL / OTROS 
A CARGO EMPRESA
(B)]]="",Tabla1[[#This Row],[% IMPUTACIÓN ]]=""),0,E103*J103)</f>
        <v>0</v>
      </c>
      <c r="M103" s="135">
        <f>MIN(Tabla1[[#This Row],[S. SOCIAL EMPRESA (DECLARADA POR LA UNIVERSIDAD)]],Tabla1[[#This Row],[S. SOCIAL EMPRESA (MÁXIMO IMPUTABLE)]])</f>
        <v>0</v>
      </c>
      <c r="N103" s="138">
        <f>IF(OR(Tabla1[[#This Row],[BONIFICACIÓN CUOTAS S. SOCIAL EMPRESA
(C)]]="",Tabla1[[#This Row],[% IMPUTACIÓN ]]=""),0,G103*J103)</f>
        <v>0</v>
      </c>
      <c r="O103" s="139">
        <f t="shared" si="1"/>
        <v>0</v>
      </c>
      <c r="P103" s="270"/>
      <c r="Q103" s="271"/>
      <c r="R103" s="272"/>
      <c r="S103" s="273"/>
      <c r="T103" s="274"/>
      <c r="U103" s="179"/>
      <c r="V103" s="180"/>
    </row>
    <row r="104" spans="1:22" ht="39.950000000000003" customHeight="1" x14ac:dyDescent="0.25">
      <c r="A104" s="254"/>
      <c r="B104" s="255"/>
      <c r="C104" s="256"/>
      <c r="D104" s="257"/>
      <c r="E104" s="257"/>
      <c r="F104" s="257"/>
      <c r="G104" s="257"/>
      <c r="H104" s="135">
        <f>IF(Tabla1[[#This Row],[SUELDO BRUTO
(A)]]="",0,ROUNDDOWN(D104+E104-G104,2))</f>
        <v>0</v>
      </c>
      <c r="I104" s="257"/>
      <c r="J104" s="67">
        <f>IF(OR(Tabla1[[#This Row],[SUELDO BRUTO
(A)]]="",Tabla1[[#This Row],[SALARIO BRUTO IMPUTADO
(D)]]=""),0,I104/D104)</f>
        <v>0</v>
      </c>
      <c r="K104" s="263"/>
      <c r="L104" s="138">
        <f>IF(OR(Tabla1[[#This Row],[S. SOCIAL / OTROS 
A CARGO EMPRESA
(B)]]="",Tabla1[[#This Row],[% IMPUTACIÓN ]]=""),0,E104*J104)</f>
        <v>0</v>
      </c>
      <c r="M104" s="135">
        <f>MIN(Tabla1[[#This Row],[S. SOCIAL EMPRESA (DECLARADA POR LA UNIVERSIDAD)]],Tabla1[[#This Row],[S. SOCIAL EMPRESA (MÁXIMO IMPUTABLE)]])</f>
        <v>0</v>
      </c>
      <c r="N104" s="138">
        <f>IF(OR(Tabla1[[#This Row],[BONIFICACIÓN CUOTAS S. SOCIAL EMPRESA
(C)]]="",Tabla1[[#This Row],[% IMPUTACIÓN ]]=""),0,G104*J104)</f>
        <v>0</v>
      </c>
      <c r="O104" s="139">
        <f t="shared" si="1"/>
        <v>0</v>
      </c>
      <c r="P104" s="270"/>
      <c r="Q104" s="271"/>
      <c r="R104" s="272"/>
      <c r="S104" s="273"/>
      <c r="T104" s="274"/>
      <c r="U104" s="179"/>
      <c r="V104" s="180"/>
    </row>
    <row r="105" spans="1:22" ht="39.950000000000003" customHeight="1" x14ac:dyDescent="0.25">
      <c r="A105" s="254"/>
      <c r="B105" s="255"/>
      <c r="C105" s="256"/>
      <c r="D105" s="257"/>
      <c r="E105" s="257"/>
      <c r="F105" s="257"/>
      <c r="G105" s="257"/>
      <c r="H105" s="135">
        <f>IF(Tabla1[[#This Row],[SUELDO BRUTO
(A)]]="",0,ROUNDDOWN(D105+E105-G105,2))</f>
        <v>0</v>
      </c>
      <c r="I105" s="257"/>
      <c r="J105" s="67">
        <f>IF(OR(Tabla1[[#This Row],[SUELDO BRUTO
(A)]]="",Tabla1[[#This Row],[SALARIO BRUTO IMPUTADO
(D)]]=""),0,I105/D105)</f>
        <v>0</v>
      </c>
      <c r="K105" s="263"/>
      <c r="L105" s="138">
        <f>IF(OR(Tabla1[[#This Row],[S. SOCIAL / OTROS 
A CARGO EMPRESA
(B)]]="",Tabla1[[#This Row],[% IMPUTACIÓN ]]=""),0,E105*J105)</f>
        <v>0</v>
      </c>
      <c r="M105" s="135">
        <f>MIN(Tabla1[[#This Row],[S. SOCIAL EMPRESA (DECLARADA POR LA UNIVERSIDAD)]],Tabla1[[#This Row],[S. SOCIAL EMPRESA (MÁXIMO IMPUTABLE)]])</f>
        <v>0</v>
      </c>
      <c r="N105" s="138">
        <f>IF(OR(Tabla1[[#This Row],[BONIFICACIÓN CUOTAS S. SOCIAL EMPRESA
(C)]]="",Tabla1[[#This Row],[% IMPUTACIÓN ]]=""),0,G105*J105)</f>
        <v>0</v>
      </c>
      <c r="O105" s="139">
        <f t="shared" si="1"/>
        <v>0</v>
      </c>
      <c r="P105" s="270"/>
      <c r="Q105" s="271"/>
      <c r="R105" s="272"/>
      <c r="S105" s="273"/>
      <c r="T105" s="274"/>
      <c r="U105" s="179"/>
      <c r="V105" s="180"/>
    </row>
    <row r="106" spans="1:22" ht="39.950000000000003" customHeight="1" x14ac:dyDescent="0.25">
      <c r="A106" s="254"/>
      <c r="B106" s="255"/>
      <c r="C106" s="256"/>
      <c r="D106" s="257"/>
      <c r="E106" s="257"/>
      <c r="F106" s="257"/>
      <c r="G106" s="257"/>
      <c r="H106" s="135">
        <f>IF(Tabla1[[#This Row],[SUELDO BRUTO
(A)]]="",0,ROUNDDOWN(D106+E106-G106,2))</f>
        <v>0</v>
      </c>
      <c r="I106" s="257"/>
      <c r="J106" s="67">
        <f>IF(OR(Tabla1[[#This Row],[SUELDO BRUTO
(A)]]="",Tabla1[[#This Row],[SALARIO BRUTO IMPUTADO
(D)]]=""),0,I106/D106)</f>
        <v>0</v>
      </c>
      <c r="K106" s="263"/>
      <c r="L106" s="138">
        <f>IF(OR(Tabla1[[#This Row],[S. SOCIAL / OTROS 
A CARGO EMPRESA
(B)]]="",Tabla1[[#This Row],[% IMPUTACIÓN ]]=""),0,E106*J106)</f>
        <v>0</v>
      </c>
      <c r="M106" s="135">
        <f>MIN(Tabla1[[#This Row],[S. SOCIAL EMPRESA (DECLARADA POR LA UNIVERSIDAD)]],Tabla1[[#This Row],[S. SOCIAL EMPRESA (MÁXIMO IMPUTABLE)]])</f>
        <v>0</v>
      </c>
      <c r="N106" s="138">
        <f>IF(OR(Tabla1[[#This Row],[BONIFICACIÓN CUOTAS S. SOCIAL EMPRESA
(C)]]="",Tabla1[[#This Row],[% IMPUTACIÓN ]]=""),0,G106*J106)</f>
        <v>0</v>
      </c>
      <c r="O106" s="139">
        <f t="shared" si="1"/>
        <v>0</v>
      </c>
      <c r="P106" s="270"/>
      <c r="Q106" s="271"/>
      <c r="R106" s="272"/>
      <c r="S106" s="273"/>
      <c r="T106" s="274"/>
      <c r="U106" s="179"/>
      <c r="V106" s="180"/>
    </row>
    <row r="107" spans="1:22" ht="39.950000000000003" customHeight="1" x14ac:dyDescent="0.25">
      <c r="A107" s="254"/>
      <c r="B107" s="255"/>
      <c r="C107" s="256"/>
      <c r="D107" s="257"/>
      <c r="E107" s="257"/>
      <c r="F107" s="257"/>
      <c r="G107" s="257"/>
      <c r="H107" s="135">
        <f>IF(Tabla1[[#This Row],[SUELDO BRUTO
(A)]]="",0,ROUNDDOWN(D107+E107-G107,2))</f>
        <v>0</v>
      </c>
      <c r="I107" s="257"/>
      <c r="J107" s="67">
        <f>IF(OR(Tabla1[[#This Row],[SUELDO BRUTO
(A)]]="",Tabla1[[#This Row],[SALARIO BRUTO IMPUTADO
(D)]]=""),0,I107/D107)</f>
        <v>0</v>
      </c>
      <c r="K107" s="263"/>
      <c r="L107" s="138">
        <f>IF(OR(Tabla1[[#This Row],[S. SOCIAL / OTROS 
A CARGO EMPRESA
(B)]]="",Tabla1[[#This Row],[% IMPUTACIÓN ]]=""),0,E107*J107)</f>
        <v>0</v>
      </c>
      <c r="M107" s="135">
        <f>MIN(Tabla1[[#This Row],[S. SOCIAL EMPRESA (DECLARADA POR LA UNIVERSIDAD)]],Tabla1[[#This Row],[S. SOCIAL EMPRESA (MÁXIMO IMPUTABLE)]])</f>
        <v>0</v>
      </c>
      <c r="N107" s="138">
        <f>IF(OR(Tabla1[[#This Row],[BONIFICACIÓN CUOTAS S. SOCIAL EMPRESA
(C)]]="",Tabla1[[#This Row],[% IMPUTACIÓN ]]=""),0,G107*J107)</f>
        <v>0</v>
      </c>
      <c r="O107" s="139">
        <f t="shared" si="1"/>
        <v>0</v>
      </c>
      <c r="P107" s="270"/>
      <c r="Q107" s="271"/>
      <c r="R107" s="272"/>
      <c r="S107" s="273"/>
      <c r="T107" s="274"/>
      <c r="U107" s="179"/>
      <c r="V107" s="180"/>
    </row>
    <row r="108" spans="1:22" ht="39.950000000000003" customHeight="1" x14ac:dyDescent="0.25">
      <c r="A108" s="254"/>
      <c r="B108" s="255"/>
      <c r="C108" s="256"/>
      <c r="D108" s="257"/>
      <c r="E108" s="257"/>
      <c r="F108" s="257"/>
      <c r="G108" s="257"/>
      <c r="H108" s="135">
        <f>IF(Tabla1[[#This Row],[SUELDO BRUTO
(A)]]="",0,ROUNDDOWN(D108+E108-G108,2))</f>
        <v>0</v>
      </c>
      <c r="I108" s="257"/>
      <c r="J108" s="67">
        <f>IF(OR(Tabla1[[#This Row],[SUELDO BRUTO
(A)]]="",Tabla1[[#This Row],[SALARIO BRUTO IMPUTADO
(D)]]=""),0,I108/D108)</f>
        <v>0</v>
      </c>
      <c r="K108" s="263"/>
      <c r="L108" s="138">
        <f>IF(OR(Tabla1[[#This Row],[S. SOCIAL / OTROS 
A CARGO EMPRESA
(B)]]="",Tabla1[[#This Row],[% IMPUTACIÓN ]]=""),0,E108*J108)</f>
        <v>0</v>
      </c>
      <c r="M108" s="135">
        <f>MIN(Tabla1[[#This Row],[S. SOCIAL EMPRESA (DECLARADA POR LA UNIVERSIDAD)]],Tabla1[[#This Row],[S. SOCIAL EMPRESA (MÁXIMO IMPUTABLE)]])</f>
        <v>0</v>
      </c>
      <c r="N108" s="138">
        <f>IF(OR(Tabla1[[#This Row],[BONIFICACIÓN CUOTAS S. SOCIAL EMPRESA
(C)]]="",Tabla1[[#This Row],[% IMPUTACIÓN ]]=""),0,G108*J108)</f>
        <v>0</v>
      </c>
      <c r="O108" s="139">
        <f t="shared" si="1"/>
        <v>0</v>
      </c>
      <c r="P108" s="270"/>
      <c r="Q108" s="271"/>
      <c r="R108" s="272"/>
      <c r="S108" s="273"/>
      <c r="T108" s="274"/>
      <c r="U108" s="179"/>
      <c r="V108" s="180"/>
    </row>
    <row r="109" spans="1:22" ht="39.950000000000003" customHeight="1" x14ac:dyDescent="0.25">
      <c r="A109" s="254"/>
      <c r="B109" s="255"/>
      <c r="C109" s="256"/>
      <c r="D109" s="257"/>
      <c r="E109" s="257"/>
      <c r="F109" s="257"/>
      <c r="G109" s="257"/>
      <c r="H109" s="135">
        <f>IF(Tabla1[[#This Row],[SUELDO BRUTO
(A)]]="",0,ROUNDDOWN(D109+E109-G109,2))</f>
        <v>0</v>
      </c>
      <c r="I109" s="257"/>
      <c r="J109" s="67">
        <f>IF(OR(Tabla1[[#This Row],[SUELDO BRUTO
(A)]]="",Tabla1[[#This Row],[SALARIO BRUTO IMPUTADO
(D)]]=""),0,I109/D109)</f>
        <v>0</v>
      </c>
      <c r="K109" s="263"/>
      <c r="L109" s="138">
        <f>IF(OR(Tabla1[[#This Row],[S. SOCIAL / OTROS 
A CARGO EMPRESA
(B)]]="",Tabla1[[#This Row],[% IMPUTACIÓN ]]=""),0,E109*J109)</f>
        <v>0</v>
      </c>
      <c r="M109" s="135">
        <f>MIN(Tabla1[[#This Row],[S. SOCIAL EMPRESA (DECLARADA POR LA UNIVERSIDAD)]],Tabla1[[#This Row],[S. SOCIAL EMPRESA (MÁXIMO IMPUTABLE)]])</f>
        <v>0</v>
      </c>
      <c r="N109" s="138">
        <f>IF(OR(Tabla1[[#This Row],[BONIFICACIÓN CUOTAS S. SOCIAL EMPRESA
(C)]]="",Tabla1[[#This Row],[% IMPUTACIÓN ]]=""),0,G109*J109)</f>
        <v>0</v>
      </c>
      <c r="O109" s="139">
        <f t="shared" si="1"/>
        <v>0</v>
      </c>
      <c r="P109" s="270"/>
      <c r="Q109" s="271"/>
      <c r="R109" s="272"/>
      <c r="S109" s="273"/>
      <c r="T109" s="274"/>
      <c r="U109" s="179"/>
      <c r="V109" s="180"/>
    </row>
    <row r="110" spans="1:22" ht="39.950000000000003" customHeight="1" x14ac:dyDescent="0.25">
      <c r="A110" s="254"/>
      <c r="B110" s="255"/>
      <c r="C110" s="256"/>
      <c r="D110" s="257"/>
      <c r="E110" s="257"/>
      <c r="F110" s="257"/>
      <c r="G110" s="257"/>
      <c r="H110" s="135">
        <f>IF(Tabla1[[#This Row],[SUELDO BRUTO
(A)]]="",0,ROUNDDOWN(D110+E110-G110,2))</f>
        <v>0</v>
      </c>
      <c r="I110" s="257"/>
      <c r="J110" s="67">
        <f>IF(OR(Tabla1[[#This Row],[SUELDO BRUTO
(A)]]="",Tabla1[[#This Row],[SALARIO BRUTO IMPUTADO
(D)]]=""),0,I110/D110)</f>
        <v>0</v>
      </c>
      <c r="K110" s="263"/>
      <c r="L110" s="138">
        <f>IF(OR(Tabla1[[#This Row],[S. SOCIAL / OTROS 
A CARGO EMPRESA
(B)]]="",Tabla1[[#This Row],[% IMPUTACIÓN ]]=""),0,E110*J110)</f>
        <v>0</v>
      </c>
      <c r="M110" s="135">
        <f>MIN(Tabla1[[#This Row],[S. SOCIAL EMPRESA (DECLARADA POR LA UNIVERSIDAD)]],Tabla1[[#This Row],[S. SOCIAL EMPRESA (MÁXIMO IMPUTABLE)]])</f>
        <v>0</v>
      </c>
      <c r="N110" s="138">
        <f>IF(OR(Tabla1[[#This Row],[BONIFICACIÓN CUOTAS S. SOCIAL EMPRESA
(C)]]="",Tabla1[[#This Row],[% IMPUTACIÓN ]]=""),0,G110*J110)</f>
        <v>0</v>
      </c>
      <c r="O110" s="139">
        <f t="shared" si="1"/>
        <v>0</v>
      </c>
      <c r="P110" s="270"/>
      <c r="Q110" s="271"/>
      <c r="R110" s="272"/>
      <c r="S110" s="273"/>
      <c r="T110" s="274"/>
      <c r="U110" s="179"/>
      <c r="V110" s="180"/>
    </row>
    <row r="111" spans="1:22" ht="39.950000000000003" customHeight="1" x14ac:dyDescent="0.25">
      <c r="A111" s="254"/>
      <c r="B111" s="255"/>
      <c r="C111" s="256"/>
      <c r="D111" s="257"/>
      <c r="E111" s="257"/>
      <c r="F111" s="257"/>
      <c r="G111" s="257"/>
      <c r="H111" s="135">
        <f>IF(Tabla1[[#This Row],[SUELDO BRUTO
(A)]]="",0,ROUNDDOWN(D111+E111-G111,2))</f>
        <v>0</v>
      </c>
      <c r="I111" s="257"/>
      <c r="J111" s="67">
        <f>IF(OR(Tabla1[[#This Row],[SUELDO BRUTO
(A)]]="",Tabla1[[#This Row],[SALARIO BRUTO IMPUTADO
(D)]]=""),0,I111/D111)</f>
        <v>0</v>
      </c>
      <c r="K111" s="263"/>
      <c r="L111" s="138">
        <f>IF(OR(Tabla1[[#This Row],[S. SOCIAL / OTROS 
A CARGO EMPRESA
(B)]]="",Tabla1[[#This Row],[% IMPUTACIÓN ]]=""),0,E111*J111)</f>
        <v>0</v>
      </c>
      <c r="M111" s="135">
        <f>MIN(Tabla1[[#This Row],[S. SOCIAL EMPRESA (DECLARADA POR LA UNIVERSIDAD)]],Tabla1[[#This Row],[S. SOCIAL EMPRESA (MÁXIMO IMPUTABLE)]])</f>
        <v>0</v>
      </c>
      <c r="N111" s="138">
        <f>IF(OR(Tabla1[[#This Row],[BONIFICACIÓN CUOTAS S. SOCIAL EMPRESA
(C)]]="",Tabla1[[#This Row],[% IMPUTACIÓN ]]=""),0,G111*J111)</f>
        <v>0</v>
      </c>
      <c r="O111" s="139">
        <f t="shared" si="1"/>
        <v>0</v>
      </c>
      <c r="P111" s="270"/>
      <c r="Q111" s="271"/>
      <c r="R111" s="272"/>
      <c r="S111" s="273"/>
      <c r="T111" s="274"/>
      <c r="U111" s="179"/>
      <c r="V111" s="180"/>
    </row>
    <row r="112" spans="1:22" ht="39.950000000000003" customHeight="1" x14ac:dyDescent="0.25">
      <c r="A112" s="254"/>
      <c r="B112" s="255"/>
      <c r="C112" s="256"/>
      <c r="D112" s="257"/>
      <c r="E112" s="257"/>
      <c r="F112" s="257"/>
      <c r="G112" s="257"/>
      <c r="H112" s="135">
        <f>IF(Tabla1[[#This Row],[SUELDO BRUTO
(A)]]="",0,ROUNDDOWN(D112+E112-G112,2))</f>
        <v>0</v>
      </c>
      <c r="I112" s="257"/>
      <c r="J112" s="67">
        <f>IF(OR(Tabla1[[#This Row],[SUELDO BRUTO
(A)]]="",Tabla1[[#This Row],[SALARIO BRUTO IMPUTADO
(D)]]=""),0,I112/D112)</f>
        <v>0</v>
      </c>
      <c r="K112" s="263"/>
      <c r="L112" s="138">
        <f>IF(OR(Tabla1[[#This Row],[S. SOCIAL / OTROS 
A CARGO EMPRESA
(B)]]="",Tabla1[[#This Row],[% IMPUTACIÓN ]]=""),0,E112*J112)</f>
        <v>0</v>
      </c>
      <c r="M112" s="135">
        <f>MIN(Tabla1[[#This Row],[S. SOCIAL EMPRESA (DECLARADA POR LA UNIVERSIDAD)]],Tabla1[[#This Row],[S. SOCIAL EMPRESA (MÁXIMO IMPUTABLE)]])</f>
        <v>0</v>
      </c>
      <c r="N112" s="138">
        <f>IF(OR(Tabla1[[#This Row],[BONIFICACIÓN CUOTAS S. SOCIAL EMPRESA
(C)]]="",Tabla1[[#This Row],[% IMPUTACIÓN ]]=""),0,G112*J112)</f>
        <v>0</v>
      </c>
      <c r="O112" s="139">
        <f t="shared" si="1"/>
        <v>0</v>
      </c>
      <c r="P112" s="270"/>
      <c r="Q112" s="271"/>
      <c r="R112" s="272"/>
      <c r="S112" s="273"/>
      <c r="T112" s="274"/>
      <c r="U112" s="179"/>
      <c r="V112" s="180"/>
    </row>
    <row r="113" spans="1:22" ht="39.950000000000003" customHeight="1" x14ac:dyDescent="0.25">
      <c r="A113" s="254"/>
      <c r="B113" s="255"/>
      <c r="C113" s="256"/>
      <c r="D113" s="257"/>
      <c r="E113" s="257"/>
      <c r="F113" s="257"/>
      <c r="G113" s="257"/>
      <c r="H113" s="135">
        <f>IF(Tabla1[[#This Row],[SUELDO BRUTO
(A)]]="",0,ROUNDDOWN(D113+E113-G113,2))</f>
        <v>0</v>
      </c>
      <c r="I113" s="257"/>
      <c r="J113" s="67">
        <f>IF(OR(Tabla1[[#This Row],[SUELDO BRUTO
(A)]]="",Tabla1[[#This Row],[SALARIO BRUTO IMPUTADO
(D)]]=""),0,I113/D113)</f>
        <v>0</v>
      </c>
      <c r="K113" s="263"/>
      <c r="L113" s="138">
        <f>IF(OR(Tabla1[[#This Row],[S. SOCIAL / OTROS 
A CARGO EMPRESA
(B)]]="",Tabla1[[#This Row],[% IMPUTACIÓN ]]=""),0,E113*J113)</f>
        <v>0</v>
      </c>
      <c r="M113" s="135">
        <f>MIN(Tabla1[[#This Row],[S. SOCIAL EMPRESA (DECLARADA POR LA UNIVERSIDAD)]],Tabla1[[#This Row],[S. SOCIAL EMPRESA (MÁXIMO IMPUTABLE)]])</f>
        <v>0</v>
      </c>
      <c r="N113" s="138">
        <f>IF(OR(Tabla1[[#This Row],[BONIFICACIÓN CUOTAS S. SOCIAL EMPRESA
(C)]]="",Tabla1[[#This Row],[% IMPUTACIÓN ]]=""),0,G113*J113)</f>
        <v>0</v>
      </c>
      <c r="O113" s="139">
        <f t="shared" si="1"/>
        <v>0</v>
      </c>
      <c r="P113" s="270"/>
      <c r="Q113" s="271"/>
      <c r="R113" s="272"/>
      <c r="S113" s="273"/>
      <c r="T113" s="274"/>
      <c r="U113" s="179"/>
      <c r="V113" s="180"/>
    </row>
    <row r="114" spans="1:22" ht="39.950000000000003" customHeight="1" x14ac:dyDescent="0.25">
      <c r="A114" s="254"/>
      <c r="B114" s="255"/>
      <c r="C114" s="256"/>
      <c r="D114" s="257"/>
      <c r="E114" s="257"/>
      <c r="F114" s="257"/>
      <c r="G114" s="257"/>
      <c r="H114" s="135">
        <f>IF(Tabla1[[#This Row],[SUELDO BRUTO
(A)]]="",0,ROUNDDOWN(D114+E114-G114,2))</f>
        <v>0</v>
      </c>
      <c r="I114" s="257"/>
      <c r="J114" s="67">
        <f>IF(OR(Tabla1[[#This Row],[SUELDO BRUTO
(A)]]="",Tabla1[[#This Row],[SALARIO BRUTO IMPUTADO
(D)]]=""),0,I114/D114)</f>
        <v>0</v>
      </c>
      <c r="K114" s="263"/>
      <c r="L114" s="138">
        <f>IF(OR(Tabla1[[#This Row],[S. SOCIAL / OTROS 
A CARGO EMPRESA
(B)]]="",Tabla1[[#This Row],[% IMPUTACIÓN ]]=""),0,E114*J114)</f>
        <v>0</v>
      </c>
      <c r="M114" s="135">
        <f>MIN(Tabla1[[#This Row],[S. SOCIAL EMPRESA (DECLARADA POR LA UNIVERSIDAD)]],Tabla1[[#This Row],[S. SOCIAL EMPRESA (MÁXIMO IMPUTABLE)]])</f>
        <v>0</v>
      </c>
      <c r="N114" s="138">
        <f>IF(OR(Tabla1[[#This Row],[BONIFICACIÓN CUOTAS S. SOCIAL EMPRESA
(C)]]="",Tabla1[[#This Row],[% IMPUTACIÓN ]]=""),0,G114*J114)</f>
        <v>0</v>
      </c>
      <c r="O114" s="139">
        <f t="shared" si="1"/>
        <v>0</v>
      </c>
      <c r="P114" s="270"/>
      <c r="Q114" s="271"/>
      <c r="R114" s="272"/>
      <c r="S114" s="273"/>
      <c r="T114" s="274"/>
      <c r="U114" s="179"/>
      <c r="V114" s="180"/>
    </row>
    <row r="115" spans="1:22" ht="39.950000000000003" customHeight="1" x14ac:dyDescent="0.25">
      <c r="A115" s="254"/>
      <c r="B115" s="255"/>
      <c r="C115" s="256"/>
      <c r="D115" s="257"/>
      <c r="E115" s="257"/>
      <c r="F115" s="257"/>
      <c r="G115" s="257"/>
      <c r="H115" s="135">
        <f>IF(Tabla1[[#This Row],[SUELDO BRUTO
(A)]]="",0,ROUNDDOWN(D115+E115-G115,2))</f>
        <v>0</v>
      </c>
      <c r="I115" s="257"/>
      <c r="J115" s="67">
        <f>IF(OR(Tabla1[[#This Row],[SUELDO BRUTO
(A)]]="",Tabla1[[#This Row],[SALARIO BRUTO IMPUTADO
(D)]]=""),0,I115/D115)</f>
        <v>0</v>
      </c>
      <c r="K115" s="263"/>
      <c r="L115" s="138">
        <f>IF(OR(Tabla1[[#This Row],[S. SOCIAL / OTROS 
A CARGO EMPRESA
(B)]]="",Tabla1[[#This Row],[% IMPUTACIÓN ]]=""),0,E115*J115)</f>
        <v>0</v>
      </c>
      <c r="M115" s="135">
        <f>MIN(Tabla1[[#This Row],[S. SOCIAL EMPRESA (DECLARADA POR LA UNIVERSIDAD)]],Tabla1[[#This Row],[S. SOCIAL EMPRESA (MÁXIMO IMPUTABLE)]])</f>
        <v>0</v>
      </c>
      <c r="N115" s="138">
        <f>IF(OR(Tabla1[[#This Row],[BONIFICACIÓN CUOTAS S. SOCIAL EMPRESA
(C)]]="",Tabla1[[#This Row],[% IMPUTACIÓN ]]=""),0,G115*J115)</f>
        <v>0</v>
      </c>
      <c r="O115" s="139">
        <f t="shared" si="1"/>
        <v>0</v>
      </c>
      <c r="P115" s="270"/>
      <c r="Q115" s="271"/>
      <c r="R115" s="272"/>
      <c r="S115" s="273"/>
      <c r="T115" s="274"/>
      <c r="U115" s="179"/>
      <c r="V115" s="180"/>
    </row>
    <row r="116" spans="1:22" ht="39.950000000000003" customHeight="1" x14ac:dyDescent="0.25">
      <c r="A116" s="254"/>
      <c r="B116" s="255"/>
      <c r="C116" s="256"/>
      <c r="D116" s="257"/>
      <c r="E116" s="257"/>
      <c r="F116" s="257"/>
      <c r="G116" s="257"/>
      <c r="H116" s="135">
        <f>IF(Tabla1[[#This Row],[SUELDO BRUTO
(A)]]="",0,ROUNDDOWN(D116+E116-G116,2))</f>
        <v>0</v>
      </c>
      <c r="I116" s="257"/>
      <c r="J116" s="67">
        <f>IF(OR(Tabla1[[#This Row],[SUELDO BRUTO
(A)]]="",Tabla1[[#This Row],[SALARIO BRUTO IMPUTADO
(D)]]=""),0,I116/D116)</f>
        <v>0</v>
      </c>
      <c r="K116" s="263"/>
      <c r="L116" s="138">
        <f>IF(OR(Tabla1[[#This Row],[S. SOCIAL / OTROS 
A CARGO EMPRESA
(B)]]="",Tabla1[[#This Row],[% IMPUTACIÓN ]]=""),0,E116*J116)</f>
        <v>0</v>
      </c>
      <c r="M116" s="135">
        <f>MIN(Tabla1[[#This Row],[S. SOCIAL EMPRESA (DECLARADA POR LA UNIVERSIDAD)]],Tabla1[[#This Row],[S. SOCIAL EMPRESA (MÁXIMO IMPUTABLE)]])</f>
        <v>0</v>
      </c>
      <c r="N116" s="138">
        <f>IF(OR(Tabla1[[#This Row],[BONIFICACIÓN CUOTAS S. SOCIAL EMPRESA
(C)]]="",Tabla1[[#This Row],[% IMPUTACIÓN ]]=""),0,G116*J116)</f>
        <v>0</v>
      </c>
      <c r="O116" s="139">
        <f t="shared" si="1"/>
        <v>0</v>
      </c>
      <c r="P116" s="270"/>
      <c r="Q116" s="271"/>
      <c r="R116" s="272"/>
      <c r="S116" s="273"/>
      <c r="T116" s="274"/>
      <c r="U116" s="179"/>
      <c r="V116" s="180"/>
    </row>
    <row r="117" spans="1:22" ht="39.950000000000003" customHeight="1" x14ac:dyDescent="0.25">
      <c r="A117" s="254"/>
      <c r="B117" s="255"/>
      <c r="C117" s="256"/>
      <c r="D117" s="257"/>
      <c r="E117" s="257"/>
      <c r="F117" s="257"/>
      <c r="G117" s="257"/>
      <c r="H117" s="135">
        <f>IF(Tabla1[[#This Row],[SUELDO BRUTO
(A)]]="",0,ROUNDDOWN(D117+E117-G117,2))</f>
        <v>0</v>
      </c>
      <c r="I117" s="257"/>
      <c r="J117" s="67">
        <f>IF(OR(Tabla1[[#This Row],[SUELDO BRUTO
(A)]]="",Tabla1[[#This Row],[SALARIO BRUTO IMPUTADO
(D)]]=""),0,I117/D117)</f>
        <v>0</v>
      </c>
      <c r="K117" s="263"/>
      <c r="L117" s="138">
        <f>IF(OR(Tabla1[[#This Row],[S. SOCIAL / OTROS 
A CARGO EMPRESA
(B)]]="",Tabla1[[#This Row],[% IMPUTACIÓN ]]=""),0,E117*J117)</f>
        <v>0</v>
      </c>
      <c r="M117" s="135">
        <f>MIN(Tabla1[[#This Row],[S. SOCIAL EMPRESA (DECLARADA POR LA UNIVERSIDAD)]],Tabla1[[#This Row],[S. SOCIAL EMPRESA (MÁXIMO IMPUTABLE)]])</f>
        <v>0</v>
      </c>
      <c r="N117" s="138">
        <f>IF(OR(Tabla1[[#This Row],[BONIFICACIÓN CUOTAS S. SOCIAL EMPRESA
(C)]]="",Tabla1[[#This Row],[% IMPUTACIÓN ]]=""),0,G117*J117)</f>
        <v>0</v>
      </c>
      <c r="O117" s="139">
        <f t="shared" si="1"/>
        <v>0</v>
      </c>
      <c r="P117" s="270"/>
      <c r="Q117" s="271"/>
      <c r="R117" s="272"/>
      <c r="S117" s="273"/>
      <c r="T117" s="274"/>
      <c r="U117" s="179"/>
      <c r="V117" s="180"/>
    </row>
    <row r="118" spans="1:22" ht="39.950000000000003" customHeight="1" x14ac:dyDescent="0.25">
      <c r="A118" s="254"/>
      <c r="B118" s="255"/>
      <c r="C118" s="256"/>
      <c r="D118" s="257"/>
      <c r="E118" s="257"/>
      <c r="F118" s="257"/>
      <c r="G118" s="257"/>
      <c r="H118" s="135">
        <f>IF(Tabla1[[#This Row],[SUELDO BRUTO
(A)]]="",0,ROUNDDOWN(D118+E118-G118,2))</f>
        <v>0</v>
      </c>
      <c r="I118" s="257"/>
      <c r="J118" s="67">
        <f>IF(OR(Tabla1[[#This Row],[SUELDO BRUTO
(A)]]="",Tabla1[[#This Row],[SALARIO BRUTO IMPUTADO
(D)]]=""),0,I118/D118)</f>
        <v>0</v>
      </c>
      <c r="K118" s="263"/>
      <c r="L118" s="138">
        <f>IF(OR(Tabla1[[#This Row],[S. SOCIAL / OTROS 
A CARGO EMPRESA
(B)]]="",Tabla1[[#This Row],[% IMPUTACIÓN ]]=""),0,E118*J118)</f>
        <v>0</v>
      </c>
      <c r="M118" s="135">
        <f>MIN(Tabla1[[#This Row],[S. SOCIAL EMPRESA (DECLARADA POR LA UNIVERSIDAD)]],Tabla1[[#This Row],[S. SOCIAL EMPRESA (MÁXIMO IMPUTABLE)]])</f>
        <v>0</v>
      </c>
      <c r="N118" s="138">
        <f>IF(OR(Tabla1[[#This Row],[BONIFICACIÓN CUOTAS S. SOCIAL EMPRESA
(C)]]="",Tabla1[[#This Row],[% IMPUTACIÓN ]]=""),0,G118*J118)</f>
        <v>0</v>
      </c>
      <c r="O118" s="139">
        <f t="shared" si="1"/>
        <v>0</v>
      </c>
      <c r="P118" s="270"/>
      <c r="Q118" s="271"/>
      <c r="R118" s="272"/>
      <c r="S118" s="273"/>
      <c r="T118" s="274"/>
      <c r="U118" s="179"/>
      <c r="V118" s="180"/>
    </row>
    <row r="119" spans="1:22" ht="39.950000000000003" customHeight="1" x14ac:dyDescent="0.25">
      <c r="A119" s="254"/>
      <c r="B119" s="255"/>
      <c r="C119" s="256"/>
      <c r="D119" s="257"/>
      <c r="E119" s="257"/>
      <c r="F119" s="257"/>
      <c r="G119" s="257"/>
      <c r="H119" s="135">
        <f>IF(Tabla1[[#This Row],[SUELDO BRUTO
(A)]]="",0,ROUNDDOWN(D119+E119-G119,2))</f>
        <v>0</v>
      </c>
      <c r="I119" s="257"/>
      <c r="J119" s="67">
        <f>IF(OR(Tabla1[[#This Row],[SUELDO BRUTO
(A)]]="",Tabla1[[#This Row],[SALARIO BRUTO IMPUTADO
(D)]]=""),0,I119/D119)</f>
        <v>0</v>
      </c>
      <c r="K119" s="263"/>
      <c r="L119" s="138">
        <f>IF(OR(Tabla1[[#This Row],[S. SOCIAL / OTROS 
A CARGO EMPRESA
(B)]]="",Tabla1[[#This Row],[% IMPUTACIÓN ]]=""),0,E119*J119)</f>
        <v>0</v>
      </c>
      <c r="M119" s="135">
        <f>MIN(Tabla1[[#This Row],[S. SOCIAL EMPRESA (DECLARADA POR LA UNIVERSIDAD)]],Tabla1[[#This Row],[S. SOCIAL EMPRESA (MÁXIMO IMPUTABLE)]])</f>
        <v>0</v>
      </c>
      <c r="N119" s="138">
        <f>IF(OR(Tabla1[[#This Row],[BONIFICACIÓN CUOTAS S. SOCIAL EMPRESA
(C)]]="",Tabla1[[#This Row],[% IMPUTACIÓN ]]=""),0,G119*J119)</f>
        <v>0</v>
      </c>
      <c r="O119" s="139">
        <f t="shared" si="1"/>
        <v>0</v>
      </c>
      <c r="P119" s="270"/>
      <c r="Q119" s="271"/>
      <c r="R119" s="272"/>
      <c r="S119" s="273"/>
      <c r="T119" s="274"/>
      <c r="U119" s="179"/>
      <c r="V119" s="180"/>
    </row>
    <row r="120" spans="1:22" ht="39.950000000000003" customHeight="1" x14ac:dyDescent="0.25">
      <c r="A120" s="254"/>
      <c r="B120" s="255"/>
      <c r="C120" s="256"/>
      <c r="D120" s="257"/>
      <c r="E120" s="257"/>
      <c r="F120" s="257"/>
      <c r="G120" s="257"/>
      <c r="H120" s="135">
        <f>IF(Tabla1[[#This Row],[SUELDO BRUTO
(A)]]="",0,ROUNDDOWN(D120+E120-G120,2))</f>
        <v>0</v>
      </c>
      <c r="I120" s="257"/>
      <c r="J120" s="67">
        <f>IF(OR(Tabla1[[#This Row],[SUELDO BRUTO
(A)]]="",Tabla1[[#This Row],[SALARIO BRUTO IMPUTADO
(D)]]=""),0,I120/D120)</f>
        <v>0</v>
      </c>
      <c r="K120" s="263"/>
      <c r="L120" s="138">
        <f>IF(OR(Tabla1[[#This Row],[S. SOCIAL / OTROS 
A CARGO EMPRESA
(B)]]="",Tabla1[[#This Row],[% IMPUTACIÓN ]]=""),0,E120*J120)</f>
        <v>0</v>
      </c>
      <c r="M120" s="135">
        <f>MIN(Tabla1[[#This Row],[S. SOCIAL EMPRESA (DECLARADA POR LA UNIVERSIDAD)]],Tabla1[[#This Row],[S. SOCIAL EMPRESA (MÁXIMO IMPUTABLE)]])</f>
        <v>0</v>
      </c>
      <c r="N120" s="138">
        <f>IF(OR(Tabla1[[#This Row],[BONIFICACIÓN CUOTAS S. SOCIAL EMPRESA
(C)]]="",Tabla1[[#This Row],[% IMPUTACIÓN ]]=""),0,G120*J120)</f>
        <v>0</v>
      </c>
      <c r="O120" s="139">
        <f t="shared" si="1"/>
        <v>0</v>
      </c>
      <c r="P120" s="270"/>
      <c r="Q120" s="271"/>
      <c r="R120" s="272"/>
      <c r="S120" s="273"/>
      <c r="T120" s="274"/>
      <c r="U120" s="179"/>
      <c r="V120" s="180"/>
    </row>
    <row r="121" spans="1:22" ht="39.950000000000003" customHeight="1" x14ac:dyDescent="0.25">
      <c r="A121" s="254"/>
      <c r="B121" s="255"/>
      <c r="C121" s="256"/>
      <c r="D121" s="257"/>
      <c r="E121" s="257"/>
      <c r="F121" s="257"/>
      <c r="G121" s="257"/>
      <c r="H121" s="135">
        <f>IF(Tabla1[[#This Row],[SUELDO BRUTO
(A)]]="",0,ROUNDDOWN(D121+E121-G121,2))</f>
        <v>0</v>
      </c>
      <c r="I121" s="257"/>
      <c r="J121" s="67">
        <f>IF(OR(Tabla1[[#This Row],[SUELDO BRUTO
(A)]]="",Tabla1[[#This Row],[SALARIO BRUTO IMPUTADO
(D)]]=""),0,I121/D121)</f>
        <v>0</v>
      </c>
      <c r="K121" s="263"/>
      <c r="L121" s="138">
        <f>IF(OR(Tabla1[[#This Row],[S. SOCIAL / OTROS 
A CARGO EMPRESA
(B)]]="",Tabla1[[#This Row],[% IMPUTACIÓN ]]=""),0,E121*J121)</f>
        <v>0</v>
      </c>
      <c r="M121" s="135">
        <f>MIN(Tabla1[[#This Row],[S. SOCIAL EMPRESA (DECLARADA POR LA UNIVERSIDAD)]],Tabla1[[#This Row],[S. SOCIAL EMPRESA (MÁXIMO IMPUTABLE)]])</f>
        <v>0</v>
      </c>
      <c r="N121" s="138">
        <f>IF(OR(Tabla1[[#This Row],[BONIFICACIÓN CUOTAS S. SOCIAL EMPRESA
(C)]]="",Tabla1[[#This Row],[% IMPUTACIÓN ]]=""),0,G121*J121)</f>
        <v>0</v>
      </c>
      <c r="O121" s="139">
        <f t="shared" si="1"/>
        <v>0</v>
      </c>
      <c r="P121" s="270"/>
      <c r="Q121" s="271"/>
      <c r="R121" s="272"/>
      <c r="S121" s="273"/>
      <c r="T121" s="274"/>
      <c r="U121" s="179"/>
      <c r="V121" s="180"/>
    </row>
    <row r="122" spans="1:22" ht="39.950000000000003" customHeight="1" x14ac:dyDescent="0.25">
      <c r="A122" s="254"/>
      <c r="B122" s="255"/>
      <c r="C122" s="256"/>
      <c r="D122" s="257"/>
      <c r="E122" s="257"/>
      <c r="F122" s="257"/>
      <c r="G122" s="257"/>
      <c r="H122" s="135">
        <f>IF(Tabla1[[#This Row],[SUELDO BRUTO
(A)]]="",0,ROUNDDOWN(D122+E122-G122,2))</f>
        <v>0</v>
      </c>
      <c r="I122" s="257"/>
      <c r="J122" s="67">
        <f>IF(OR(Tabla1[[#This Row],[SUELDO BRUTO
(A)]]="",Tabla1[[#This Row],[SALARIO BRUTO IMPUTADO
(D)]]=""),0,I122/D122)</f>
        <v>0</v>
      </c>
      <c r="K122" s="263"/>
      <c r="L122" s="138">
        <f>IF(OR(Tabla1[[#This Row],[S. SOCIAL / OTROS 
A CARGO EMPRESA
(B)]]="",Tabla1[[#This Row],[% IMPUTACIÓN ]]=""),0,E122*J122)</f>
        <v>0</v>
      </c>
      <c r="M122" s="135">
        <f>MIN(Tabla1[[#This Row],[S. SOCIAL EMPRESA (DECLARADA POR LA UNIVERSIDAD)]],Tabla1[[#This Row],[S. SOCIAL EMPRESA (MÁXIMO IMPUTABLE)]])</f>
        <v>0</v>
      </c>
      <c r="N122" s="138">
        <f>IF(OR(Tabla1[[#This Row],[BONIFICACIÓN CUOTAS S. SOCIAL EMPRESA
(C)]]="",Tabla1[[#This Row],[% IMPUTACIÓN ]]=""),0,G122*J122)</f>
        <v>0</v>
      </c>
      <c r="O122" s="139">
        <f t="shared" si="1"/>
        <v>0</v>
      </c>
      <c r="P122" s="270"/>
      <c r="Q122" s="271"/>
      <c r="R122" s="272"/>
      <c r="S122" s="273"/>
      <c r="T122" s="274"/>
      <c r="U122" s="179"/>
      <c r="V122" s="180"/>
    </row>
    <row r="123" spans="1:22" ht="39.950000000000003" customHeight="1" x14ac:dyDescent="0.25">
      <c r="A123" s="254"/>
      <c r="B123" s="255"/>
      <c r="C123" s="256"/>
      <c r="D123" s="257"/>
      <c r="E123" s="257"/>
      <c r="F123" s="257"/>
      <c r="G123" s="257"/>
      <c r="H123" s="135">
        <f>IF(Tabla1[[#This Row],[SUELDO BRUTO
(A)]]="",0,ROUNDDOWN(D123+E123-G123,2))</f>
        <v>0</v>
      </c>
      <c r="I123" s="257"/>
      <c r="J123" s="67">
        <f>IF(OR(Tabla1[[#This Row],[SUELDO BRUTO
(A)]]="",Tabla1[[#This Row],[SALARIO BRUTO IMPUTADO
(D)]]=""),0,I123/D123)</f>
        <v>0</v>
      </c>
      <c r="K123" s="263"/>
      <c r="L123" s="138">
        <f>IF(OR(Tabla1[[#This Row],[S. SOCIAL / OTROS 
A CARGO EMPRESA
(B)]]="",Tabla1[[#This Row],[% IMPUTACIÓN ]]=""),0,E123*J123)</f>
        <v>0</v>
      </c>
      <c r="M123" s="135">
        <f>MIN(Tabla1[[#This Row],[S. SOCIAL EMPRESA (DECLARADA POR LA UNIVERSIDAD)]],Tabla1[[#This Row],[S. SOCIAL EMPRESA (MÁXIMO IMPUTABLE)]])</f>
        <v>0</v>
      </c>
      <c r="N123" s="138">
        <f>IF(OR(Tabla1[[#This Row],[BONIFICACIÓN CUOTAS S. SOCIAL EMPRESA
(C)]]="",Tabla1[[#This Row],[% IMPUTACIÓN ]]=""),0,G123*J123)</f>
        <v>0</v>
      </c>
      <c r="O123" s="139">
        <f t="shared" si="1"/>
        <v>0</v>
      </c>
      <c r="P123" s="270"/>
      <c r="Q123" s="271"/>
      <c r="R123" s="272"/>
      <c r="S123" s="273"/>
      <c r="T123" s="274"/>
      <c r="U123" s="179"/>
      <c r="V123" s="180"/>
    </row>
    <row r="124" spans="1:22" ht="39.950000000000003" customHeight="1" x14ac:dyDescent="0.25">
      <c r="A124" s="254"/>
      <c r="B124" s="255"/>
      <c r="C124" s="256"/>
      <c r="D124" s="257"/>
      <c r="E124" s="257"/>
      <c r="F124" s="257"/>
      <c r="G124" s="257"/>
      <c r="H124" s="135">
        <f>IF(Tabla1[[#This Row],[SUELDO BRUTO
(A)]]="",0,ROUNDDOWN(D124+E124-G124,2))</f>
        <v>0</v>
      </c>
      <c r="I124" s="257"/>
      <c r="J124" s="67">
        <f>IF(OR(Tabla1[[#This Row],[SUELDO BRUTO
(A)]]="",Tabla1[[#This Row],[SALARIO BRUTO IMPUTADO
(D)]]=""),0,I124/D124)</f>
        <v>0</v>
      </c>
      <c r="K124" s="263"/>
      <c r="L124" s="138">
        <f>IF(OR(Tabla1[[#This Row],[S. SOCIAL / OTROS 
A CARGO EMPRESA
(B)]]="",Tabla1[[#This Row],[% IMPUTACIÓN ]]=""),0,E124*J124)</f>
        <v>0</v>
      </c>
      <c r="M124" s="135">
        <f>MIN(Tabla1[[#This Row],[S. SOCIAL EMPRESA (DECLARADA POR LA UNIVERSIDAD)]],Tabla1[[#This Row],[S. SOCIAL EMPRESA (MÁXIMO IMPUTABLE)]])</f>
        <v>0</v>
      </c>
      <c r="N124" s="138">
        <f>IF(OR(Tabla1[[#This Row],[BONIFICACIÓN CUOTAS S. SOCIAL EMPRESA
(C)]]="",Tabla1[[#This Row],[% IMPUTACIÓN ]]=""),0,G124*J124)</f>
        <v>0</v>
      </c>
      <c r="O124" s="139">
        <f t="shared" si="1"/>
        <v>0</v>
      </c>
      <c r="P124" s="270"/>
      <c r="Q124" s="271"/>
      <c r="R124" s="272"/>
      <c r="S124" s="273"/>
      <c r="T124" s="274"/>
      <c r="U124" s="179"/>
      <c r="V124" s="180"/>
    </row>
    <row r="125" spans="1:22" ht="39.950000000000003" customHeight="1" x14ac:dyDescent="0.25">
      <c r="A125" s="254"/>
      <c r="B125" s="255"/>
      <c r="C125" s="256"/>
      <c r="D125" s="257"/>
      <c r="E125" s="257"/>
      <c r="F125" s="257"/>
      <c r="G125" s="257"/>
      <c r="H125" s="135">
        <f>IF(Tabla1[[#This Row],[SUELDO BRUTO
(A)]]="",0,ROUNDDOWN(D125+E125-G125,2))</f>
        <v>0</v>
      </c>
      <c r="I125" s="257"/>
      <c r="J125" s="67">
        <f>IF(OR(Tabla1[[#This Row],[SUELDO BRUTO
(A)]]="",Tabla1[[#This Row],[SALARIO BRUTO IMPUTADO
(D)]]=""),0,I125/D125)</f>
        <v>0</v>
      </c>
      <c r="K125" s="263"/>
      <c r="L125" s="138">
        <f>IF(OR(Tabla1[[#This Row],[S. SOCIAL / OTROS 
A CARGO EMPRESA
(B)]]="",Tabla1[[#This Row],[% IMPUTACIÓN ]]=""),0,E125*J125)</f>
        <v>0</v>
      </c>
      <c r="M125" s="135">
        <f>MIN(Tabla1[[#This Row],[S. SOCIAL EMPRESA (DECLARADA POR LA UNIVERSIDAD)]],Tabla1[[#This Row],[S. SOCIAL EMPRESA (MÁXIMO IMPUTABLE)]])</f>
        <v>0</v>
      </c>
      <c r="N125" s="138">
        <f>IF(OR(Tabla1[[#This Row],[BONIFICACIÓN CUOTAS S. SOCIAL EMPRESA
(C)]]="",Tabla1[[#This Row],[% IMPUTACIÓN ]]=""),0,G125*J125)</f>
        <v>0</v>
      </c>
      <c r="O125" s="139">
        <f t="shared" si="1"/>
        <v>0</v>
      </c>
      <c r="P125" s="270"/>
      <c r="Q125" s="271"/>
      <c r="R125" s="272"/>
      <c r="S125" s="273"/>
      <c r="T125" s="274"/>
      <c r="U125" s="179"/>
      <c r="V125" s="180"/>
    </row>
    <row r="126" spans="1:22" ht="39.950000000000003" customHeight="1" x14ac:dyDescent="0.25">
      <c r="A126" s="254"/>
      <c r="B126" s="255"/>
      <c r="C126" s="256"/>
      <c r="D126" s="257"/>
      <c r="E126" s="257"/>
      <c r="F126" s="257"/>
      <c r="G126" s="257"/>
      <c r="H126" s="135">
        <f>IF(Tabla1[[#This Row],[SUELDO BRUTO
(A)]]="",0,ROUNDDOWN(D126+E126-G126,2))</f>
        <v>0</v>
      </c>
      <c r="I126" s="257"/>
      <c r="J126" s="67">
        <f>IF(OR(Tabla1[[#This Row],[SUELDO BRUTO
(A)]]="",Tabla1[[#This Row],[SALARIO BRUTO IMPUTADO
(D)]]=""),0,I126/D126)</f>
        <v>0</v>
      </c>
      <c r="K126" s="263"/>
      <c r="L126" s="138">
        <f>IF(OR(Tabla1[[#This Row],[S. SOCIAL / OTROS 
A CARGO EMPRESA
(B)]]="",Tabla1[[#This Row],[% IMPUTACIÓN ]]=""),0,E126*J126)</f>
        <v>0</v>
      </c>
      <c r="M126" s="135">
        <f>MIN(Tabla1[[#This Row],[S. SOCIAL EMPRESA (DECLARADA POR LA UNIVERSIDAD)]],Tabla1[[#This Row],[S. SOCIAL EMPRESA (MÁXIMO IMPUTABLE)]])</f>
        <v>0</v>
      </c>
      <c r="N126" s="138">
        <f>IF(OR(Tabla1[[#This Row],[BONIFICACIÓN CUOTAS S. SOCIAL EMPRESA
(C)]]="",Tabla1[[#This Row],[% IMPUTACIÓN ]]=""),0,G126*J126)</f>
        <v>0</v>
      </c>
      <c r="O126" s="139">
        <f t="shared" si="1"/>
        <v>0</v>
      </c>
      <c r="P126" s="270"/>
      <c r="Q126" s="271"/>
      <c r="R126" s="272"/>
      <c r="S126" s="273"/>
      <c r="T126" s="274"/>
      <c r="U126" s="179"/>
      <c r="V126" s="180"/>
    </row>
    <row r="127" spans="1:22" ht="39.950000000000003" customHeight="1" x14ac:dyDescent="0.25">
      <c r="A127" s="254"/>
      <c r="B127" s="255"/>
      <c r="C127" s="256"/>
      <c r="D127" s="257"/>
      <c r="E127" s="257"/>
      <c r="F127" s="257"/>
      <c r="G127" s="257"/>
      <c r="H127" s="135">
        <f>IF(Tabla1[[#This Row],[SUELDO BRUTO
(A)]]="",0,ROUNDDOWN(D127+E127-G127,2))</f>
        <v>0</v>
      </c>
      <c r="I127" s="257"/>
      <c r="J127" s="67">
        <f>IF(OR(Tabla1[[#This Row],[SUELDO BRUTO
(A)]]="",Tabla1[[#This Row],[SALARIO BRUTO IMPUTADO
(D)]]=""),0,I127/D127)</f>
        <v>0</v>
      </c>
      <c r="K127" s="263"/>
      <c r="L127" s="138">
        <f>IF(OR(Tabla1[[#This Row],[S. SOCIAL / OTROS 
A CARGO EMPRESA
(B)]]="",Tabla1[[#This Row],[% IMPUTACIÓN ]]=""),0,E127*J127)</f>
        <v>0</v>
      </c>
      <c r="M127" s="135">
        <f>MIN(Tabla1[[#This Row],[S. SOCIAL EMPRESA (DECLARADA POR LA UNIVERSIDAD)]],Tabla1[[#This Row],[S. SOCIAL EMPRESA (MÁXIMO IMPUTABLE)]])</f>
        <v>0</v>
      </c>
      <c r="N127" s="138">
        <f>IF(OR(Tabla1[[#This Row],[BONIFICACIÓN CUOTAS S. SOCIAL EMPRESA
(C)]]="",Tabla1[[#This Row],[% IMPUTACIÓN ]]=""),0,G127*J127)</f>
        <v>0</v>
      </c>
      <c r="O127" s="139">
        <f t="shared" si="1"/>
        <v>0</v>
      </c>
      <c r="P127" s="270"/>
      <c r="Q127" s="271"/>
      <c r="R127" s="272"/>
      <c r="S127" s="273"/>
      <c r="T127" s="274"/>
      <c r="U127" s="179"/>
      <c r="V127" s="180"/>
    </row>
    <row r="128" spans="1:22" ht="39.950000000000003" customHeight="1" x14ac:dyDescent="0.25">
      <c r="A128" s="254"/>
      <c r="B128" s="255"/>
      <c r="C128" s="256"/>
      <c r="D128" s="257"/>
      <c r="E128" s="257"/>
      <c r="F128" s="257"/>
      <c r="G128" s="257"/>
      <c r="H128" s="135">
        <f>IF(Tabla1[[#This Row],[SUELDO BRUTO
(A)]]="",0,ROUNDDOWN(D128+E128-G128,2))</f>
        <v>0</v>
      </c>
      <c r="I128" s="257"/>
      <c r="J128" s="67">
        <f>IF(OR(Tabla1[[#This Row],[SUELDO BRUTO
(A)]]="",Tabla1[[#This Row],[SALARIO BRUTO IMPUTADO
(D)]]=""),0,I128/D128)</f>
        <v>0</v>
      </c>
      <c r="K128" s="263"/>
      <c r="L128" s="138">
        <f>IF(OR(Tabla1[[#This Row],[S. SOCIAL / OTROS 
A CARGO EMPRESA
(B)]]="",Tabla1[[#This Row],[% IMPUTACIÓN ]]=""),0,E128*J128)</f>
        <v>0</v>
      </c>
      <c r="M128" s="135">
        <f>MIN(Tabla1[[#This Row],[S. SOCIAL EMPRESA (DECLARADA POR LA UNIVERSIDAD)]],Tabla1[[#This Row],[S. SOCIAL EMPRESA (MÁXIMO IMPUTABLE)]])</f>
        <v>0</v>
      </c>
      <c r="N128" s="138">
        <f>IF(OR(Tabla1[[#This Row],[BONIFICACIÓN CUOTAS S. SOCIAL EMPRESA
(C)]]="",Tabla1[[#This Row],[% IMPUTACIÓN ]]=""),0,G128*J128)</f>
        <v>0</v>
      </c>
      <c r="O128" s="139">
        <f t="shared" si="1"/>
        <v>0</v>
      </c>
      <c r="P128" s="270"/>
      <c r="Q128" s="271"/>
      <c r="R128" s="267"/>
      <c r="S128" s="268"/>
      <c r="T128" s="269"/>
      <c r="U128" s="179"/>
      <c r="V128" s="180"/>
    </row>
    <row r="129" spans="1:22" ht="39.950000000000003" customHeight="1" x14ac:dyDescent="0.25">
      <c r="A129" s="254"/>
      <c r="B129" s="255"/>
      <c r="C129" s="256"/>
      <c r="D129" s="257"/>
      <c r="E129" s="257"/>
      <c r="F129" s="257"/>
      <c r="G129" s="257"/>
      <c r="H129" s="135">
        <f>IF(Tabla1[[#This Row],[SUELDO BRUTO
(A)]]="",0,ROUNDDOWN(D129+E129-G129,2))</f>
        <v>0</v>
      </c>
      <c r="I129" s="257"/>
      <c r="J129" s="67">
        <f>IF(OR(Tabla1[[#This Row],[SUELDO BRUTO
(A)]]="",Tabla1[[#This Row],[SALARIO BRUTO IMPUTADO
(D)]]=""),0,I129/D129)</f>
        <v>0</v>
      </c>
      <c r="K129" s="263"/>
      <c r="L129" s="138">
        <f>IF(OR(Tabla1[[#This Row],[S. SOCIAL / OTROS 
A CARGO EMPRESA
(B)]]="",Tabla1[[#This Row],[% IMPUTACIÓN ]]=""),0,E129*J129)</f>
        <v>0</v>
      </c>
      <c r="M129" s="135">
        <f>MIN(Tabla1[[#This Row],[S. SOCIAL EMPRESA (DECLARADA POR LA UNIVERSIDAD)]],Tabla1[[#This Row],[S. SOCIAL EMPRESA (MÁXIMO IMPUTABLE)]])</f>
        <v>0</v>
      </c>
      <c r="N129" s="138">
        <f>IF(OR(Tabla1[[#This Row],[BONIFICACIÓN CUOTAS S. SOCIAL EMPRESA
(C)]]="",Tabla1[[#This Row],[% IMPUTACIÓN ]]=""),0,G129*J129)</f>
        <v>0</v>
      </c>
      <c r="O129" s="139">
        <f t="shared" si="1"/>
        <v>0</v>
      </c>
      <c r="P129" s="270"/>
      <c r="Q129" s="271"/>
      <c r="R129" s="267"/>
      <c r="S129" s="268"/>
      <c r="T129" s="269"/>
      <c r="U129" s="179"/>
      <c r="V129" s="180"/>
    </row>
    <row r="130" spans="1:22" ht="39.950000000000003" customHeight="1" x14ac:dyDescent="0.25">
      <c r="A130" s="254"/>
      <c r="B130" s="255"/>
      <c r="C130" s="256"/>
      <c r="D130" s="257"/>
      <c r="E130" s="257"/>
      <c r="F130" s="257"/>
      <c r="G130" s="257"/>
      <c r="H130" s="135">
        <f>IF(Tabla1[[#This Row],[SUELDO BRUTO
(A)]]="",0,ROUNDDOWN(D130+E130-G130,2))</f>
        <v>0</v>
      </c>
      <c r="I130" s="257"/>
      <c r="J130" s="67">
        <f>IF(OR(Tabla1[[#This Row],[SUELDO BRUTO
(A)]]="",Tabla1[[#This Row],[SALARIO BRUTO IMPUTADO
(D)]]=""),0,I130/D130)</f>
        <v>0</v>
      </c>
      <c r="K130" s="263"/>
      <c r="L130" s="138">
        <f>IF(OR(Tabla1[[#This Row],[S. SOCIAL / OTROS 
A CARGO EMPRESA
(B)]]="",Tabla1[[#This Row],[% IMPUTACIÓN ]]=""),0,E130*J130)</f>
        <v>0</v>
      </c>
      <c r="M130" s="135">
        <f>MIN(Tabla1[[#This Row],[S. SOCIAL EMPRESA (DECLARADA POR LA UNIVERSIDAD)]],Tabla1[[#This Row],[S. SOCIAL EMPRESA (MÁXIMO IMPUTABLE)]])</f>
        <v>0</v>
      </c>
      <c r="N130" s="138">
        <f>IF(OR(Tabla1[[#This Row],[BONIFICACIÓN CUOTAS S. SOCIAL EMPRESA
(C)]]="",Tabla1[[#This Row],[% IMPUTACIÓN ]]=""),0,G130*J130)</f>
        <v>0</v>
      </c>
      <c r="O130" s="139">
        <f t="shared" si="1"/>
        <v>0</v>
      </c>
      <c r="P130" s="270"/>
      <c r="Q130" s="271"/>
      <c r="R130" s="267"/>
      <c r="S130" s="268"/>
      <c r="T130" s="269"/>
      <c r="U130" s="179"/>
      <c r="V130" s="180"/>
    </row>
    <row r="131" spans="1:22" ht="39.950000000000003" customHeight="1" x14ac:dyDescent="0.25">
      <c r="A131" s="254"/>
      <c r="B131" s="255"/>
      <c r="C131" s="256"/>
      <c r="D131" s="257"/>
      <c r="E131" s="257"/>
      <c r="F131" s="257"/>
      <c r="G131" s="257"/>
      <c r="H131" s="135">
        <f>IF(Tabla1[[#This Row],[SUELDO BRUTO
(A)]]="",0,ROUNDDOWN(D131+E131-G131,2))</f>
        <v>0</v>
      </c>
      <c r="I131" s="257"/>
      <c r="J131" s="67">
        <f>IF(OR(Tabla1[[#This Row],[SUELDO BRUTO
(A)]]="",Tabla1[[#This Row],[SALARIO BRUTO IMPUTADO
(D)]]=""),0,I131/D131)</f>
        <v>0</v>
      </c>
      <c r="K131" s="263"/>
      <c r="L131" s="138">
        <f>IF(OR(Tabla1[[#This Row],[S. SOCIAL / OTROS 
A CARGO EMPRESA
(B)]]="",Tabla1[[#This Row],[% IMPUTACIÓN ]]=""),0,E131*J131)</f>
        <v>0</v>
      </c>
      <c r="M131" s="135">
        <f>MIN(Tabla1[[#This Row],[S. SOCIAL EMPRESA (DECLARADA POR LA UNIVERSIDAD)]],Tabla1[[#This Row],[S. SOCIAL EMPRESA (MÁXIMO IMPUTABLE)]])</f>
        <v>0</v>
      </c>
      <c r="N131" s="138">
        <f>IF(OR(Tabla1[[#This Row],[BONIFICACIÓN CUOTAS S. SOCIAL EMPRESA
(C)]]="",Tabla1[[#This Row],[% IMPUTACIÓN ]]=""),0,G131*J131)</f>
        <v>0</v>
      </c>
      <c r="O131" s="139">
        <f t="shared" si="1"/>
        <v>0</v>
      </c>
      <c r="P131" s="270"/>
      <c r="Q131" s="271"/>
      <c r="R131" s="267"/>
      <c r="S131" s="268"/>
      <c r="T131" s="269"/>
      <c r="U131" s="179"/>
      <c r="V131" s="180"/>
    </row>
    <row r="132" spans="1:22" ht="39.950000000000003" customHeight="1" x14ac:dyDescent="0.25">
      <c r="A132" s="254"/>
      <c r="B132" s="255"/>
      <c r="C132" s="256"/>
      <c r="D132" s="257"/>
      <c r="E132" s="257"/>
      <c r="F132" s="257"/>
      <c r="G132" s="257"/>
      <c r="H132" s="135">
        <f>IF(Tabla1[[#This Row],[SUELDO BRUTO
(A)]]="",0,ROUNDDOWN(D132+E132-G132,2))</f>
        <v>0</v>
      </c>
      <c r="I132" s="257"/>
      <c r="J132" s="67">
        <f>IF(OR(Tabla1[[#This Row],[SUELDO BRUTO
(A)]]="",Tabla1[[#This Row],[SALARIO BRUTO IMPUTADO
(D)]]=""),0,I132/D132)</f>
        <v>0</v>
      </c>
      <c r="K132" s="263"/>
      <c r="L132" s="138">
        <f>IF(OR(Tabla1[[#This Row],[S. SOCIAL / OTROS 
A CARGO EMPRESA
(B)]]="",Tabla1[[#This Row],[% IMPUTACIÓN ]]=""),0,E132*J132)</f>
        <v>0</v>
      </c>
      <c r="M132" s="135">
        <f>MIN(Tabla1[[#This Row],[S. SOCIAL EMPRESA (DECLARADA POR LA UNIVERSIDAD)]],Tabla1[[#This Row],[S. SOCIAL EMPRESA (MÁXIMO IMPUTABLE)]])</f>
        <v>0</v>
      </c>
      <c r="N132" s="138">
        <f>IF(OR(Tabla1[[#This Row],[BONIFICACIÓN CUOTAS S. SOCIAL EMPRESA
(C)]]="",Tabla1[[#This Row],[% IMPUTACIÓN ]]=""),0,G132*J132)</f>
        <v>0</v>
      </c>
      <c r="O132" s="139">
        <f t="shared" si="1"/>
        <v>0</v>
      </c>
      <c r="P132" s="270"/>
      <c r="Q132" s="271"/>
      <c r="R132" s="267"/>
      <c r="S132" s="268"/>
      <c r="T132" s="269"/>
      <c r="U132" s="179"/>
      <c r="V132" s="180"/>
    </row>
    <row r="133" spans="1:22" ht="39.950000000000003" customHeight="1" x14ac:dyDescent="0.25">
      <c r="A133" s="254"/>
      <c r="B133" s="255"/>
      <c r="C133" s="256"/>
      <c r="D133" s="257"/>
      <c r="E133" s="257"/>
      <c r="F133" s="257"/>
      <c r="G133" s="257"/>
      <c r="H133" s="135">
        <f>IF(Tabla1[[#This Row],[SUELDO BRUTO
(A)]]="",0,ROUNDDOWN(D133+E133-G133,2))</f>
        <v>0</v>
      </c>
      <c r="I133" s="257"/>
      <c r="J133" s="67">
        <f>IF(OR(Tabla1[[#This Row],[SUELDO BRUTO
(A)]]="",Tabla1[[#This Row],[SALARIO BRUTO IMPUTADO
(D)]]=""),0,I133/D133)</f>
        <v>0</v>
      </c>
      <c r="K133" s="263"/>
      <c r="L133" s="138">
        <f>IF(OR(Tabla1[[#This Row],[S. SOCIAL / OTROS 
A CARGO EMPRESA
(B)]]="",Tabla1[[#This Row],[% IMPUTACIÓN ]]=""),0,E133*J133)</f>
        <v>0</v>
      </c>
      <c r="M133" s="135">
        <f>MIN(Tabla1[[#This Row],[S. SOCIAL EMPRESA (DECLARADA POR LA UNIVERSIDAD)]],Tabla1[[#This Row],[S. SOCIAL EMPRESA (MÁXIMO IMPUTABLE)]])</f>
        <v>0</v>
      </c>
      <c r="N133" s="138">
        <f>IF(OR(Tabla1[[#This Row],[BONIFICACIÓN CUOTAS S. SOCIAL EMPRESA
(C)]]="",Tabla1[[#This Row],[% IMPUTACIÓN ]]=""),0,G133*J133)</f>
        <v>0</v>
      </c>
      <c r="O133" s="139">
        <f t="shared" si="1"/>
        <v>0</v>
      </c>
      <c r="P133" s="270"/>
      <c r="Q133" s="271"/>
      <c r="R133" s="267"/>
      <c r="S133" s="268"/>
      <c r="T133" s="269"/>
      <c r="U133" s="179"/>
      <c r="V133" s="180"/>
    </row>
    <row r="134" spans="1:22" ht="39.950000000000003" customHeight="1" x14ac:dyDescent="0.25">
      <c r="A134" s="254"/>
      <c r="B134" s="255"/>
      <c r="C134" s="256"/>
      <c r="D134" s="257"/>
      <c r="E134" s="257"/>
      <c r="F134" s="257"/>
      <c r="G134" s="257"/>
      <c r="H134" s="135">
        <f>IF(Tabla1[[#This Row],[SUELDO BRUTO
(A)]]="",0,ROUNDDOWN(D134+E134-G134,2))</f>
        <v>0</v>
      </c>
      <c r="I134" s="257"/>
      <c r="J134" s="67">
        <f>IF(OR(Tabla1[[#This Row],[SUELDO BRUTO
(A)]]="",Tabla1[[#This Row],[SALARIO BRUTO IMPUTADO
(D)]]=""),0,I134/D134)</f>
        <v>0</v>
      </c>
      <c r="K134" s="263"/>
      <c r="L134" s="138">
        <f>IF(OR(Tabla1[[#This Row],[S. SOCIAL / OTROS 
A CARGO EMPRESA
(B)]]="",Tabla1[[#This Row],[% IMPUTACIÓN ]]=""),0,E134*J134)</f>
        <v>0</v>
      </c>
      <c r="M134" s="135">
        <f>MIN(Tabla1[[#This Row],[S. SOCIAL EMPRESA (DECLARADA POR LA UNIVERSIDAD)]],Tabla1[[#This Row],[S. SOCIAL EMPRESA (MÁXIMO IMPUTABLE)]])</f>
        <v>0</v>
      </c>
      <c r="N134" s="138">
        <f>IF(OR(Tabla1[[#This Row],[BONIFICACIÓN CUOTAS S. SOCIAL EMPRESA
(C)]]="",Tabla1[[#This Row],[% IMPUTACIÓN ]]=""),0,G134*J134)</f>
        <v>0</v>
      </c>
      <c r="O134" s="139">
        <f t="shared" si="1"/>
        <v>0</v>
      </c>
      <c r="P134" s="270"/>
      <c r="Q134" s="271"/>
      <c r="R134" s="267"/>
      <c r="S134" s="268"/>
      <c r="T134" s="269"/>
      <c r="U134" s="179"/>
      <c r="V134" s="180"/>
    </row>
    <row r="135" spans="1:22" ht="39.950000000000003" customHeight="1" x14ac:dyDescent="0.25">
      <c r="A135" s="254"/>
      <c r="B135" s="255"/>
      <c r="C135" s="256"/>
      <c r="D135" s="257"/>
      <c r="E135" s="257"/>
      <c r="F135" s="257"/>
      <c r="G135" s="257"/>
      <c r="H135" s="135">
        <f>IF(Tabla1[[#This Row],[SUELDO BRUTO
(A)]]="",0,ROUNDDOWN(D135+E135-G135,2))</f>
        <v>0</v>
      </c>
      <c r="I135" s="257"/>
      <c r="J135" s="67">
        <f>IF(OR(Tabla1[[#This Row],[SUELDO BRUTO
(A)]]="",Tabla1[[#This Row],[SALARIO BRUTO IMPUTADO
(D)]]=""),0,I135/D135)</f>
        <v>0</v>
      </c>
      <c r="K135" s="263"/>
      <c r="L135" s="138">
        <f>IF(OR(Tabla1[[#This Row],[S. SOCIAL / OTROS 
A CARGO EMPRESA
(B)]]="",Tabla1[[#This Row],[% IMPUTACIÓN ]]=""),0,E135*J135)</f>
        <v>0</v>
      </c>
      <c r="M135" s="135">
        <f>MIN(Tabla1[[#This Row],[S. SOCIAL EMPRESA (DECLARADA POR LA UNIVERSIDAD)]],Tabla1[[#This Row],[S. SOCIAL EMPRESA (MÁXIMO IMPUTABLE)]])</f>
        <v>0</v>
      </c>
      <c r="N135" s="138">
        <f>IF(OR(Tabla1[[#This Row],[BONIFICACIÓN CUOTAS S. SOCIAL EMPRESA
(C)]]="",Tabla1[[#This Row],[% IMPUTACIÓN ]]=""),0,G135*J135)</f>
        <v>0</v>
      </c>
      <c r="O135" s="139">
        <f t="shared" si="1"/>
        <v>0</v>
      </c>
      <c r="P135" s="270"/>
      <c r="Q135" s="271"/>
      <c r="R135" s="267"/>
      <c r="S135" s="268"/>
      <c r="T135" s="269"/>
      <c r="U135" s="179"/>
      <c r="V135" s="180"/>
    </row>
    <row r="136" spans="1:22" ht="39.950000000000003" customHeight="1" x14ac:dyDescent="0.25">
      <c r="A136" s="254"/>
      <c r="B136" s="255"/>
      <c r="C136" s="256"/>
      <c r="D136" s="257"/>
      <c r="E136" s="257"/>
      <c r="F136" s="257"/>
      <c r="G136" s="257"/>
      <c r="H136" s="135">
        <f>IF(Tabla1[[#This Row],[SUELDO BRUTO
(A)]]="",0,ROUNDDOWN(D136+E136-G136,2))</f>
        <v>0</v>
      </c>
      <c r="I136" s="257"/>
      <c r="J136" s="67">
        <f>IF(OR(Tabla1[[#This Row],[SUELDO BRUTO
(A)]]="",Tabla1[[#This Row],[SALARIO BRUTO IMPUTADO
(D)]]=""),0,I136/D136)</f>
        <v>0</v>
      </c>
      <c r="K136" s="263"/>
      <c r="L136" s="138">
        <f>IF(OR(Tabla1[[#This Row],[S. SOCIAL / OTROS 
A CARGO EMPRESA
(B)]]="",Tabla1[[#This Row],[% IMPUTACIÓN ]]=""),0,E136*J136)</f>
        <v>0</v>
      </c>
      <c r="M136" s="135">
        <f>MIN(Tabla1[[#This Row],[S. SOCIAL EMPRESA (DECLARADA POR LA UNIVERSIDAD)]],Tabla1[[#This Row],[S. SOCIAL EMPRESA (MÁXIMO IMPUTABLE)]])</f>
        <v>0</v>
      </c>
      <c r="N136" s="138">
        <f>IF(OR(Tabla1[[#This Row],[BONIFICACIÓN CUOTAS S. SOCIAL EMPRESA
(C)]]="",Tabla1[[#This Row],[% IMPUTACIÓN ]]=""),0,G136*J136)</f>
        <v>0</v>
      </c>
      <c r="O136" s="139">
        <f t="shared" si="1"/>
        <v>0</v>
      </c>
      <c r="P136" s="270"/>
      <c r="Q136" s="271"/>
      <c r="R136" s="267"/>
      <c r="S136" s="268"/>
      <c r="T136" s="269"/>
      <c r="U136" s="179"/>
      <c r="V136" s="180"/>
    </row>
    <row r="137" spans="1:22" ht="39.950000000000003" customHeight="1" x14ac:dyDescent="0.25">
      <c r="A137" s="254"/>
      <c r="B137" s="255"/>
      <c r="C137" s="256"/>
      <c r="D137" s="257"/>
      <c r="E137" s="257"/>
      <c r="F137" s="257"/>
      <c r="G137" s="257"/>
      <c r="H137" s="135">
        <f>IF(Tabla1[[#This Row],[SUELDO BRUTO
(A)]]="",0,ROUNDDOWN(D137+E137-G137,2))</f>
        <v>0</v>
      </c>
      <c r="I137" s="257"/>
      <c r="J137" s="67">
        <f>IF(OR(Tabla1[[#This Row],[SUELDO BRUTO
(A)]]="",Tabla1[[#This Row],[SALARIO BRUTO IMPUTADO
(D)]]=""),0,I137/D137)</f>
        <v>0</v>
      </c>
      <c r="K137" s="263"/>
      <c r="L137" s="138">
        <f>IF(OR(Tabla1[[#This Row],[S. SOCIAL / OTROS 
A CARGO EMPRESA
(B)]]="",Tabla1[[#This Row],[% IMPUTACIÓN ]]=""),0,E137*J137)</f>
        <v>0</v>
      </c>
      <c r="M137" s="135">
        <f>MIN(Tabla1[[#This Row],[S. SOCIAL EMPRESA (DECLARADA POR LA UNIVERSIDAD)]],Tabla1[[#This Row],[S. SOCIAL EMPRESA (MÁXIMO IMPUTABLE)]])</f>
        <v>0</v>
      </c>
      <c r="N137" s="138">
        <f>IF(OR(Tabla1[[#This Row],[BONIFICACIÓN CUOTAS S. SOCIAL EMPRESA
(C)]]="",Tabla1[[#This Row],[% IMPUTACIÓN ]]=""),0,G137*J137)</f>
        <v>0</v>
      </c>
      <c r="O137" s="139">
        <f t="shared" si="1"/>
        <v>0</v>
      </c>
      <c r="P137" s="270"/>
      <c r="Q137" s="271"/>
      <c r="R137" s="267"/>
      <c r="S137" s="268"/>
      <c r="T137" s="269"/>
      <c r="U137" s="179"/>
      <c r="V137" s="180"/>
    </row>
    <row r="138" spans="1:22" ht="39.950000000000003" customHeight="1" x14ac:dyDescent="0.25">
      <c r="A138" s="254"/>
      <c r="B138" s="255"/>
      <c r="C138" s="256"/>
      <c r="D138" s="257"/>
      <c r="E138" s="257"/>
      <c r="F138" s="257"/>
      <c r="G138" s="257"/>
      <c r="H138" s="135">
        <f>IF(Tabla1[[#This Row],[SUELDO BRUTO
(A)]]="",0,ROUNDDOWN(D138+E138-G138,2))</f>
        <v>0</v>
      </c>
      <c r="I138" s="257"/>
      <c r="J138" s="67">
        <f>IF(OR(Tabla1[[#This Row],[SUELDO BRUTO
(A)]]="",Tabla1[[#This Row],[SALARIO BRUTO IMPUTADO
(D)]]=""),0,I138/D138)</f>
        <v>0</v>
      </c>
      <c r="K138" s="263"/>
      <c r="L138" s="138">
        <f>IF(OR(Tabla1[[#This Row],[S. SOCIAL / OTROS 
A CARGO EMPRESA
(B)]]="",Tabla1[[#This Row],[% IMPUTACIÓN ]]=""),0,E138*J138)</f>
        <v>0</v>
      </c>
      <c r="M138" s="135">
        <f>MIN(Tabla1[[#This Row],[S. SOCIAL EMPRESA (DECLARADA POR LA UNIVERSIDAD)]],Tabla1[[#This Row],[S. SOCIAL EMPRESA (MÁXIMO IMPUTABLE)]])</f>
        <v>0</v>
      </c>
      <c r="N138" s="138">
        <f>IF(OR(Tabla1[[#This Row],[BONIFICACIÓN CUOTAS S. SOCIAL EMPRESA
(C)]]="",Tabla1[[#This Row],[% IMPUTACIÓN ]]=""),0,G138*J138)</f>
        <v>0</v>
      </c>
      <c r="O138" s="139">
        <f t="shared" si="1"/>
        <v>0</v>
      </c>
      <c r="P138" s="270"/>
      <c r="Q138" s="271"/>
      <c r="R138" s="267"/>
      <c r="S138" s="268"/>
      <c r="T138" s="269"/>
      <c r="U138" s="179"/>
      <c r="V138" s="180"/>
    </row>
    <row r="139" spans="1:22" ht="39.950000000000003" customHeight="1" x14ac:dyDescent="0.25">
      <c r="A139" s="254"/>
      <c r="B139" s="255"/>
      <c r="C139" s="256"/>
      <c r="D139" s="257"/>
      <c r="E139" s="257"/>
      <c r="F139" s="257"/>
      <c r="G139" s="257"/>
      <c r="H139" s="135">
        <f>IF(Tabla1[[#This Row],[SUELDO BRUTO
(A)]]="",0,ROUNDDOWN(D139+E139-G139,2))</f>
        <v>0</v>
      </c>
      <c r="I139" s="257"/>
      <c r="J139" s="67">
        <f>IF(OR(Tabla1[[#This Row],[SUELDO BRUTO
(A)]]="",Tabla1[[#This Row],[SALARIO BRUTO IMPUTADO
(D)]]=""),0,I139/D139)</f>
        <v>0</v>
      </c>
      <c r="K139" s="263"/>
      <c r="L139" s="138">
        <f>IF(OR(Tabla1[[#This Row],[S. SOCIAL / OTROS 
A CARGO EMPRESA
(B)]]="",Tabla1[[#This Row],[% IMPUTACIÓN ]]=""),0,E139*J139)</f>
        <v>0</v>
      </c>
      <c r="M139" s="135">
        <f>MIN(Tabla1[[#This Row],[S. SOCIAL EMPRESA (DECLARADA POR LA UNIVERSIDAD)]],Tabla1[[#This Row],[S. SOCIAL EMPRESA (MÁXIMO IMPUTABLE)]])</f>
        <v>0</v>
      </c>
      <c r="N139" s="138">
        <f>IF(OR(Tabla1[[#This Row],[BONIFICACIÓN CUOTAS S. SOCIAL EMPRESA
(C)]]="",Tabla1[[#This Row],[% IMPUTACIÓN ]]=""),0,G139*J139)</f>
        <v>0</v>
      </c>
      <c r="O139" s="139">
        <f t="shared" si="1"/>
        <v>0</v>
      </c>
      <c r="P139" s="270"/>
      <c r="Q139" s="271"/>
      <c r="R139" s="267"/>
      <c r="S139" s="268"/>
      <c r="T139" s="269"/>
      <c r="U139" s="179"/>
      <c r="V139" s="180"/>
    </row>
    <row r="140" spans="1:22" ht="39.950000000000003" customHeight="1" x14ac:dyDescent="0.25">
      <c r="A140" s="254"/>
      <c r="B140" s="255"/>
      <c r="C140" s="256"/>
      <c r="D140" s="257"/>
      <c r="E140" s="257"/>
      <c r="F140" s="257"/>
      <c r="G140" s="257"/>
      <c r="H140" s="135">
        <f>IF(Tabla1[[#This Row],[SUELDO BRUTO
(A)]]="",0,ROUNDDOWN(D140+E140-G140,2))</f>
        <v>0</v>
      </c>
      <c r="I140" s="257"/>
      <c r="J140" s="67">
        <f>IF(OR(Tabla1[[#This Row],[SUELDO BRUTO
(A)]]="",Tabla1[[#This Row],[SALARIO BRUTO IMPUTADO
(D)]]=""),0,I140/D140)</f>
        <v>0</v>
      </c>
      <c r="K140" s="263"/>
      <c r="L140" s="138">
        <f>IF(OR(Tabla1[[#This Row],[S. SOCIAL / OTROS 
A CARGO EMPRESA
(B)]]="",Tabla1[[#This Row],[% IMPUTACIÓN ]]=""),0,E140*J140)</f>
        <v>0</v>
      </c>
      <c r="M140" s="135">
        <f>MIN(Tabla1[[#This Row],[S. SOCIAL EMPRESA (DECLARADA POR LA UNIVERSIDAD)]],Tabla1[[#This Row],[S. SOCIAL EMPRESA (MÁXIMO IMPUTABLE)]])</f>
        <v>0</v>
      </c>
      <c r="N140" s="138">
        <f>IF(OR(Tabla1[[#This Row],[BONIFICACIÓN CUOTAS S. SOCIAL EMPRESA
(C)]]="",Tabla1[[#This Row],[% IMPUTACIÓN ]]=""),0,G140*J140)</f>
        <v>0</v>
      </c>
      <c r="O140" s="139">
        <f t="shared" si="1"/>
        <v>0</v>
      </c>
      <c r="P140" s="270"/>
      <c r="Q140" s="271"/>
      <c r="R140" s="267"/>
      <c r="S140" s="268"/>
      <c r="T140" s="269"/>
      <c r="U140" s="179"/>
      <c r="V140" s="180"/>
    </row>
    <row r="141" spans="1:22" ht="39.950000000000003" customHeight="1" x14ac:dyDescent="0.25">
      <c r="A141" s="254"/>
      <c r="B141" s="255"/>
      <c r="C141" s="256"/>
      <c r="D141" s="257"/>
      <c r="E141" s="257"/>
      <c r="F141" s="257"/>
      <c r="G141" s="257"/>
      <c r="H141" s="135">
        <f>IF(Tabla1[[#This Row],[SUELDO BRUTO
(A)]]="",0,ROUNDDOWN(D141+E141-G141,2))</f>
        <v>0</v>
      </c>
      <c r="I141" s="257"/>
      <c r="J141" s="67">
        <f>IF(OR(Tabla1[[#This Row],[SUELDO BRUTO
(A)]]="",Tabla1[[#This Row],[SALARIO BRUTO IMPUTADO
(D)]]=""),0,I141/D141)</f>
        <v>0</v>
      </c>
      <c r="K141" s="263"/>
      <c r="L141" s="138">
        <f>IF(OR(Tabla1[[#This Row],[S. SOCIAL / OTROS 
A CARGO EMPRESA
(B)]]="",Tabla1[[#This Row],[% IMPUTACIÓN ]]=""),0,E141*J141)</f>
        <v>0</v>
      </c>
      <c r="M141" s="135">
        <f>MIN(Tabla1[[#This Row],[S. SOCIAL EMPRESA (DECLARADA POR LA UNIVERSIDAD)]],Tabla1[[#This Row],[S. SOCIAL EMPRESA (MÁXIMO IMPUTABLE)]])</f>
        <v>0</v>
      </c>
      <c r="N141" s="138">
        <f>IF(OR(Tabla1[[#This Row],[BONIFICACIÓN CUOTAS S. SOCIAL EMPRESA
(C)]]="",Tabla1[[#This Row],[% IMPUTACIÓN ]]=""),0,G141*J141)</f>
        <v>0</v>
      </c>
      <c r="O141" s="139">
        <f t="shared" si="1"/>
        <v>0</v>
      </c>
      <c r="P141" s="270"/>
      <c r="Q141" s="271"/>
      <c r="R141" s="267"/>
      <c r="S141" s="268"/>
      <c r="T141" s="269"/>
      <c r="U141" s="179"/>
      <c r="V141" s="180"/>
    </row>
    <row r="142" spans="1:22" ht="39.950000000000003" customHeight="1" x14ac:dyDescent="0.25">
      <c r="A142" s="254"/>
      <c r="B142" s="255"/>
      <c r="C142" s="256"/>
      <c r="D142" s="257"/>
      <c r="E142" s="257"/>
      <c r="F142" s="257"/>
      <c r="G142" s="257"/>
      <c r="H142" s="135">
        <f>IF(Tabla1[[#This Row],[SUELDO BRUTO
(A)]]="",0,ROUNDDOWN(D142+E142-G142,2))</f>
        <v>0</v>
      </c>
      <c r="I142" s="257"/>
      <c r="J142" s="67">
        <f>IF(OR(Tabla1[[#This Row],[SUELDO BRUTO
(A)]]="",Tabla1[[#This Row],[SALARIO BRUTO IMPUTADO
(D)]]=""),0,I142/D142)</f>
        <v>0</v>
      </c>
      <c r="K142" s="263"/>
      <c r="L142" s="138">
        <f>IF(OR(Tabla1[[#This Row],[S. SOCIAL / OTROS 
A CARGO EMPRESA
(B)]]="",Tabla1[[#This Row],[% IMPUTACIÓN ]]=""),0,E142*J142)</f>
        <v>0</v>
      </c>
      <c r="M142" s="135">
        <f>MIN(Tabla1[[#This Row],[S. SOCIAL EMPRESA (DECLARADA POR LA UNIVERSIDAD)]],Tabla1[[#This Row],[S. SOCIAL EMPRESA (MÁXIMO IMPUTABLE)]])</f>
        <v>0</v>
      </c>
      <c r="N142" s="138">
        <f>IF(OR(Tabla1[[#This Row],[BONIFICACIÓN CUOTAS S. SOCIAL EMPRESA
(C)]]="",Tabla1[[#This Row],[% IMPUTACIÓN ]]=""),0,G142*J142)</f>
        <v>0</v>
      </c>
      <c r="O142" s="139">
        <f t="shared" si="1"/>
        <v>0</v>
      </c>
      <c r="P142" s="270"/>
      <c r="Q142" s="271"/>
      <c r="R142" s="267"/>
      <c r="S142" s="268"/>
      <c r="T142" s="269"/>
      <c r="U142" s="179"/>
      <c r="V142" s="180"/>
    </row>
    <row r="143" spans="1:22" ht="39.950000000000003" customHeight="1" x14ac:dyDescent="0.25">
      <c r="A143" s="254"/>
      <c r="B143" s="255"/>
      <c r="C143" s="256"/>
      <c r="D143" s="257"/>
      <c r="E143" s="257"/>
      <c r="F143" s="257"/>
      <c r="G143" s="257"/>
      <c r="H143" s="135">
        <f>IF(Tabla1[[#This Row],[SUELDO BRUTO
(A)]]="",0,ROUNDDOWN(D143+E143-G143,2))</f>
        <v>0</v>
      </c>
      <c r="I143" s="257"/>
      <c r="J143" s="67">
        <f>IF(OR(Tabla1[[#This Row],[SUELDO BRUTO
(A)]]="",Tabla1[[#This Row],[SALARIO BRUTO IMPUTADO
(D)]]=""),0,I143/D143)</f>
        <v>0</v>
      </c>
      <c r="K143" s="263"/>
      <c r="L143" s="138">
        <f>IF(OR(Tabla1[[#This Row],[S. SOCIAL / OTROS 
A CARGO EMPRESA
(B)]]="",Tabla1[[#This Row],[% IMPUTACIÓN ]]=""),0,E143*J143)</f>
        <v>0</v>
      </c>
      <c r="M143" s="135">
        <f>MIN(Tabla1[[#This Row],[S. SOCIAL EMPRESA (DECLARADA POR LA UNIVERSIDAD)]],Tabla1[[#This Row],[S. SOCIAL EMPRESA (MÁXIMO IMPUTABLE)]])</f>
        <v>0</v>
      </c>
      <c r="N143" s="138">
        <f>IF(OR(Tabla1[[#This Row],[BONIFICACIÓN CUOTAS S. SOCIAL EMPRESA
(C)]]="",Tabla1[[#This Row],[% IMPUTACIÓN ]]=""),0,G143*J143)</f>
        <v>0</v>
      </c>
      <c r="O143" s="139">
        <f t="shared" si="1"/>
        <v>0</v>
      </c>
      <c r="P143" s="270"/>
      <c r="Q143" s="271"/>
      <c r="R143" s="267"/>
      <c r="S143" s="268"/>
      <c r="T143" s="269"/>
      <c r="U143" s="179"/>
      <c r="V143" s="180"/>
    </row>
    <row r="144" spans="1:22" ht="39.950000000000003" customHeight="1" x14ac:dyDescent="0.25">
      <c r="A144" s="254"/>
      <c r="B144" s="255"/>
      <c r="C144" s="256"/>
      <c r="D144" s="257"/>
      <c r="E144" s="257"/>
      <c r="F144" s="257"/>
      <c r="G144" s="257"/>
      <c r="H144" s="135">
        <f>IF(Tabla1[[#This Row],[SUELDO BRUTO
(A)]]="",0,ROUNDDOWN(D144+E144-G144,2))</f>
        <v>0</v>
      </c>
      <c r="I144" s="257"/>
      <c r="J144" s="67">
        <f>IF(OR(Tabla1[[#This Row],[SUELDO BRUTO
(A)]]="",Tabla1[[#This Row],[SALARIO BRUTO IMPUTADO
(D)]]=""),0,I144/D144)</f>
        <v>0</v>
      </c>
      <c r="K144" s="263"/>
      <c r="L144" s="138">
        <f>IF(OR(Tabla1[[#This Row],[S. SOCIAL / OTROS 
A CARGO EMPRESA
(B)]]="",Tabla1[[#This Row],[% IMPUTACIÓN ]]=""),0,E144*J144)</f>
        <v>0</v>
      </c>
      <c r="M144" s="135">
        <f>MIN(Tabla1[[#This Row],[S. SOCIAL EMPRESA (DECLARADA POR LA UNIVERSIDAD)]],Tabla1[[#This Row],[S. SOCIAL EMPRESA (MÁXIMO IMPUTABLE)]])</f>
        <v>0</v>
      </c>
      <c r="N144" s="138">
        <f>IF(OR(Tabla1[[#This Row],[BONIFICACIÓN CUOTAS S. SOCIAL EMPRESA
(C)]]="",Tabla1[[#This Row],[% IMPUTACIÓN ]]=""),0,G144*J144)</f>
        <v>0</v>
      </c>
      <c r="O144" s="139">
        <f t="shared" si="1"/>
        <v>0</v>
      </c>
      <c r="P144" s="270"/>
      <c r="Q144" s="271"/>
      <c r="R144" s="267"/>
      <c r="S144" s="268"/>
      <c r="T144" s="269"/>
      <c r="U144" s="179"/>
      <c r="V144" s="180"/>
    </row>
    <row r="145" spans="1:22" ht="39.950000000000003" customHeight="1" x14ac:dyDescent="0.25">
      <c r="A145" s="254"/>
      <c r="B145" s="255"/>
      <c r="C145" s="256"/>
      <c r="D145" s="257"/>
      <c r="E145" s="257"/>
      <c r="F145" s="257"/>
      <c r="G145" s="257"/>
      <c r="H145" s="135">
        <f>IF(Tabla1[[#This Row],[SUELDO BRUTO
(A)]]="",0,ROUNDDOWN(D145+E145-G145,2))</f>
        <v>0</v>
      </c>
      <c r="I145" s="257"/>
      <c r="J145" s="67">
        <f>IF(OR(Tabla1[[#This Row],[SUELDO BRUTO
(A)]]="",Tabla1[[#This Row],[SALARIO BRUTO IMPUTADO
(D)]]=""),0,I145/D145)</f>
        <v>0</v>
      </c>
      <c r="K145" s="263"/>
      <c r="L145" s="138">
        <f>IF(OR(Tabla1[[#This Row],[S. SOCIAL / OTROS 
A CARGO EMPRESA
(B)]]="",Tabla1[[#This Row],[% IMPUTACIÓN ]]=""),0,E145*J145)</f>
        <v>0</v>
      </c>
      <c r="M145" s="135">
        <f>MIN(Tabla1[[#This Row],[S. SOCIAL EMPRESA (DECLARADA POR LA UNIVERSIDAD)]],Tabla1[[#This Row],[S. SOCIAL EMPRESA (MÁXIMO IMPUTABLE)]])</f>
        <v>0</v>
      </c>
      <c r="N145" s="138">
        <f>IF(OR(Tabla1[[#This Row],[BONIFICACIÓN CUOTAS S. SOCIAL EMPRESA
(C)]]="",Tabla1[[#This Row],[% IMPUTACIÓN ]]=""),0,G145*J145)</f>
        <v>0</v>
      </c>
      <c r="O145" s="139">
        <f t="shared" si="1"/>
        <v>0</v>
      </c>
      <c r="P145" s="270"/>
      <c r="Q145" s="271"/>
      <c r="R145" s="267"/>
      <c r="S145" s="268"/>
      <c r="T145" s="269"/>
      <c r="U145" s="179"/>
      <c r="V145" s="180"/>
    </row>
    <row r="146" spans="1:22" ht="39.950000000000003" customHeight="1" x14ac:dyDescent="0.25">
      <c r="A146" s="254"/>
      <c r="B146" s="255"/>
      <c r="C146" s="256"/>
      <c r="D146" s="257"/>
      <c r="E146" s="257"/>
      <c r="F146" s="257"/>
      <c r="G146" s="257"/>
      <c r="H146" s="135">
        <f>IF(Tabla1[[#This Row],[SUELDO BRUTO
(A)]]="",0,ROUNDDOWN(D146+E146-G146,2))</f>
        <v>0</v>
      </c>
      <c r="I146" s="257"/>
      <c r="J146" s="67">
        <f>IF(OR(Tabla1[[#This Row],[SUELDO BRUTO
(A)]]="",Tabla1[[#This Row],[SALARIO BRUTO IMPUTADO
(D)]]=""),0,I146/D146)</f>
        <v>0</v>
      </c>
      <c r="K146" s="263"/>
      <c r="L146" s="138">
        <f>IF(OR(Tabla1[[#This Row],[S. SOCIAL / OTROS 
A CARGO EMPRESA
(B)]]="",Tabla1[[#This Row],[% IMPUTACIÓN ]]=""),0,E146*J146)</f>
        <v>0</v>
      </c>
      <c r="M146" s="135">
        <f>MIN(Tabla1[[#This Row],[S. SOCIAL EMPRESA (DECLARADA POR LA UNIVERSIDAD)]],Tabla1[[#This Row],[S. SOCIAL EMPRESA (MÁXIMO IMPUTABLE)]])</f>
        <v>0</v>
      </c>
      <c r="N146" s="138">
        <f>IF(OR(Tabla1[[#This Row],[BONIFICACIÓN CUOTAS S. SOCIAL EMPRESA
(C)]]="",Tabla1[[#This Row],[% IMPUTACIÓN ]]=""),0,G146*J146)</f>
        <v>0</v>
      </c>
      <c r="O146" s="139">
        <f t="shared" si="1"/>
        <v>0</v>
      </c>
      <c r="P146" s="270"/>
      <c r="Q146" s="271"/>
      <c r="R146" s="267"/>
      <c r="S146" s="268"/>
      <c r="T146" s="269"/>
      <c r="U146" s="179"/>
      <c r="V146" s="180"/>
    </row>
    <row r="147" spans="1:22" ht="39.950000000000003" customHeight="1" x14ac:dyDescent="0.25">
      <c r="A147" s="254"/>
      <c r="B147" s="255"/>
      <c r="C147" s="256"/>
      <c r="D147" s="257"/>
      <c r="E147" s="257"/>
      <c r="F147" s="257"/>
      <c r="G147" s="257"/>
      <c r="H147" s="135">
        <f>IF(Tabla1[[#This Row],[SUELDO BRUTO
(A)]]="",0,ROUNDDOWN(D147+E147-G147,2))</f>
        <v>0</v>
      </c>
      <c r="I147" s="257"/>
      <c r="J147" s="67">
        <f>IF(OR(Tabla1[[#This Row],[SUELDO BRUTO
(A)]]="",Tabla1[[#This Row],[SALARIO BRUTO IMPUTADO
(D)]]=""),0,I147/D147)</f>
        <v>0</v>
      </c>
      <c r="K147" s="263"/>
      <c r="L147" s="138">
        <f>IF(OR(Tabla1[[#This Row],[S. SOCIAL / OTROS 
A CARGO EMPRESA
(B)]]="",Tabla1[[#This Row],[% IMPUTACIÓN ]]=""),0,E147*J147)</f>
        <v>0</v>
      </c>
      <c r="M147" s="135">
        <f>MIN(Tabla1[[#This Row],[S. SOCIAL EMPRESA (DECLARADA POR LA UNIVERSIDAD)]],Tabla1[[#This Row],[S. SOCIAL EMPRESA (MÁXIMO IMPUTABLE)]])</f>
        <v>0</v>
      </c>
      <c r="N147" s="138">
        <f>IF(OR(Tabla1[[#This Row],[BONIFICACIÓN CUOTAS S. SOCIAL EMPRESA
(C)]]="",Tabla1[[#This Row],[% IMPUTACIÓN ]]=""),0,G147*J147)</f>
        <v>0</v>
      </c>
      <c r="O147" s="139">
        <f t="shared" ref="O147:O210" si="2">ROUNDDOWN(I147+M147-N147,2)</f>
        <v>0</v>
      </c>
      <c r="P147" s="270"/>
      <c r="Q147" s="271"/>
      <c r="R147" s="267"/>
      <c r="S147" s="268"/>
      <c r="T147" s="269"/>
      <c r="U147" s="179"/>
      <c r="V147" s="180"/>
    </row>
    <row r="148" spans="1:22" ht="39.950000000000003" customHeight="1" x14ac:dyDescent="0.25">
      <c r="A148" s="254"/>
      <c r="B148" s="255"/>
      <c r="C148" s="256"/>
      <c r="D148" s="257"/>
      <c r="E148" s="257"/>
      <c r="F148" s="257"/>
      <c r="G148" s="257"/>
      <c r="H148" s="135">
        <f>IF(Tabla1[[#This Row],[SUELDO BRUTO
(A)]]="",0,ROUNDDOWN(D148+E148-G148,2))</f>
        <v>0</v>
      </c>
      <c r="I148" s="257"/>
      <c r="J148" s="67">
        <f>IF(OR(Tabla1[[#This Row],[SUELDO BRUTO
(A)]]="",Tabla1[[#This Row],[SALARIO BRUTO IMPUTADO
(D)]]=""),0,I148/D148)</f>
        <v>0</v>
      </c>
      <c r="K148" s="263"/>
      <c r="L148" s="138">
        <f>IF(OR(Tabla1[[#This Row],[S. SOCIAL / OTROS 
A CARGO EMPRESA
(B)]]="",Tabla1[[#This Row],[% IMPUTACIÓN ]]=""),0,E148*J148)</f>
        <v>0</v>
      </c>
      <c r="M148" s="135">
        <f>MIN(Tabla1[[#This Row],[S. SOCIAL EMPRESA (DECLARADA POR LA UNIVERSIDAD)]],Tabla1[[#This Row],[S. SOCIAL EMPRESA (MÁXIMO IMPUTABLE)]])</f>
        <v>0</v>
      </c>
      <c r="N148" s="138">
        <f>IF(OR(Tabla1[[#This Row],[BONIFICACIÓN CUOTAS S. SOCIAL EMPRESA
(C)]]="",Tabla1[[#This Row],[% IMPUTACIÓN ]]=""),0,G148*J148)</f>
        <v>0</v>
      </c>
      <c r="O148" s="139">
        <f t="shared" si="2"/>
        <v>0</v>
      </c>
      <c r="P148" s="270"/>
      <c r="Q148" s="271"/>
      <c r="R148" s="267"/>
      <c r="S148" s="268"/>
      <c r="T148" s="269"/>
      <c r="U148" s="179"/>
      <c r="V148" s="180"/>
    </row>
    <row r="149" spans="1:22" ht="39.950000000000003" customHeight="1" x14ac:dyDescent="0.25">
      <c r="A149" s="254"/>
      <c r="B149" s="255"/>
      <c r="C149" s="256"/>
      <c r="D149" s="257"/>
      <c r="E149" s="257"/>
      <c r="F149" s="257"/>
      <c r="G149" s="257"/>
      <c r="H149" s="135">
        <f>IF(Tabla1[[#This Row],[SUELDO BRUTO
(A)]]="",0,ROUNDDOWN(D149+E149-G149,2))</f>
        <v>0</v>
      </c>
      <c r="I149" s="257"/>
      <c r="J149" s="67">
        <f>IF(OR(Tabla1[[#This Row],[SUELDO BRUTO
(A)]]="",Tabla1[[#This Row],[SALARIO BRUTO IMPUTADO
(D)]]=""),0,I149/D149)</f>
        <v>0</v>
      </c>
      <c r="K149" s="263"/>
      <c r="L149" s="138">
        <f>IF(OR(Tabla1[[#This Row],[S. SOCIAL / OTROS 
A CARGO EMPRESA
(B)]]="",Tabla1[[#This Row],[% IMPUTACIÓN ]]=""),0,E149*J149)</f>
        <v>0</v>
      </c>
      <c r="M149" s="135">
        <f>MIN(Tabla1[[#This Row],[S. SOCIAL EMPRESA (DECLARADA POR LA UNIVERSIDAD)]],Tabla1[[#This Row],[S. SOCIAL EMPRESA (MÁXIMO IMPUTABLE)]])</f>
        <v>0</v>
      </c>
      <c r="N149" s="138">
        <f>IF(OR(Tabla1[[#This Row],[BONIFICACIÓN CUOTAS S. SOCIAL EMPRESA
(C)]]="",Tabla1[[#This Row],[% IMPUTACIÓN ]]=""),0,G149*J149)</f>
        <v>0</v>
      </c>
      <c r="O149" s="139">
        <f t="shared" si="2"/>
        <v>0</v>
      </c>
      <c r="P149" s="270"/>
      <c r="Q149" s="271"/>
      <c r="R149" s="267"/>
      <c r="S149" s="268"/>
      <c r="T149" s="269"/>
      <c r="U149" s="179"/>
      <c r="V149" s="180"/>
    </row>
    <row r="150" spans="1:22" ht="39.950000000000003" customHeight="1" x14ac:dyDescent="0.25">
      <c r="A150" s="254"/>
      <c r="B150" s="255"/>
      <c r="C150" s="256"/>
      <c r="D150" s="257"/>
      <c r="E150" s="257"/>
      <c r="F150" s="257"/>
      <c r="G150" s="257"/>
      <c r="H150" s="135">
        <f>IF(Tabla1[[#This Row],[SUELDO BRUTO
(A)]]="",0,ROUNDDOWN(D150+E150-G150,2))</f>
        <v>0</v>
      </c>
      <c r="I150" s="257"/>
      <c r="J150" s="67">
        <f>IF(OR(Tabla1[[#This Row],[SUELDO BRUTO
(A)]]="",Tabla1[[#This Row],[SALARIO BRUTO IMPUTADO
(D)]]=""),0,I150/D150)</f>
        <v>0</v>
      </c>
      <c r="K150" s="263"/>
      <c r="L150" s="138">
        <f>IF(OR(Tabla1[[#This Row],[S. SOCIAL / OTROS 
A CARGO EMPRESA
(B)]]="",Tabla1[[#This Row],[% IMPUTACIÓN ]]=""),0,E150*J150)</f>
        <v>0</v>
      </c>
      <c r="M150" s="135">
        <f>MIN(Tabla1[[#This Row],[S. SOCIAL EMPRESA (DECLARADA POR LA UNIVERSIDAD)]],Tabla1[[#This Row],[S. SOCIAL EMPRESA (MÁXIMO IMPUTABLE)]])</f>
        <v>0</v>
      </c>
      <c r="N150" s="138">
        <f>IF(OR(Tabla1[[#This Row],[BONIFICACIÓN CUOTAS S. SOCIAL EMPRESA
(C)]]="",Tabla1[[#This Row],[% IMPUTACIÓN ]]=""),0,G150*J150)</f>
        <v>0</v>
      </c>
      <c r="O150" s="139">
        <f t="shared" si="2"/>
        <v>0</v>
      </c>
      <c r="P150" s="270"/>
      <c r="Q150" s="271"/>
      <c r="R150" s="267"/>
      <c r="S150" s="268"/>
      <c r="T150" s="269"/>
      <c r="U150" s="179"/>
      <c r="V150" s="180"/>
    </row>
    <row r="151" spans="1:22" ht="39.950000000000003" customHeight="1" x14ac:dyDescent="0.25">
      <c r="A151" s="254"/>
      <c r="B151" s="255"/>
      <c r="C151" s="256"/>
      <c r="D151" s="257"/>
      <c r="E151" s="257"/>
      <c r="F151" s="257"/>
      <c r="G151" s="257"/>
      <c r="H151" s="135">
        <f>IF(Tabla1[[#This Row],[SUELDO BRUTO
(A)]]="",0,ROUNDDOWN(D151+E151-G151,2))</f>
        <v>0</v>
      </c>
      <c r="I151" s="257"/>
      <c r="J151" s="67">
        <f>IF(OR(Tabla1[[#This Row],[SUELDO BRUTO
(A)]]="",Tabla1[[#This Row],[SALARIO BRUTO IMPUTADO
(D)]]=""),0,I151/D151)</f>
        <v>0</v>
      </c>
      <c r="K151" s="263"/>
      <c r="L151" s="138">
        <f>IF(OR(Tabla1[[#This Row],[S. SOCIAL / OTROS 
A CARGO EMPRESA
(B)]]="",Tabla1[[#This Row],[% IMPUTACIÓN ]]=""),0,E151*J151)</f>
        <v>0</v>
      </c>
      <c r="M151" s="135">
        <f>MIN(Tabla1[[#This Row],[S. SOCIAL EMPRESA (DECLARADA POR LA UNIVERSIDAD)]],Tabla1[[#This Row],[S. SOCIAL EMPRESA (MÁXIMO IMPUTABLE)]])</f>
        <v>0</v>
      </c>
      <c r="N151" s="138">
        <f>IF(OR(Tabla1[[#This Row],[BONIFICACIÓN CUOTAS S. SOCIAL EMPRESA
(C)]]="",Tabla1[[#This Row],[% IMPUTACIÓN ]]=""),0,G151*J151)</f>
        <v>0</v>
      </c>
      <c r="O151" s="139">
        <f t="shared" si="2"/>
        <v>0</v>
      </c>
      <c r="P151" s="270"/>
      <c r="Q151" s="271"/>
      <c r="R151" s="267"/>
      <c r="S151" s="268"/>
      <c r="T151" s="269"/>
      <c r="U151" s="179"/>
      <c r="V151" s="180"/>
    </row>
    <row r="152" spans="1:22" ht="39.950000000000003" customHeight="1" x14ac:dyDescent="0.25">
      <c r="A152" s="254"/>
      <c r="B152" s="255"/>
      <c r="C152" s="256"/>
      <c r="D152" s="257"/>
      <c r="E152" s="257"/>
      <c r="F152" s="257"/>
      <c r="G152" s="257"/>
      <c r="H152" s="135">
        <f>IF(Tabla1[[#This Row],[SUELDO BRUTO
(A)]]="",0,ROUNDDOWN(D152+E152-G152,2))</f>
        <v>0</v>
      </c>
      <c r="I152" s="257"/>
      <c r="J152" s="67">
        <f>IF(OR(Tabla1[[#This Row],[SUELDO BRUTO
(A)]]="",Tabla1[[#This Row],[SALARIO BRUTO IMPUTADO
(D)]]=""),0,I152/D152)</f>
        <v>0</v>
      </c>
      <c r="K152" s="263"/>
      <c r="L152" s="138">
        <f>IF(OR(Tabla1[[#This Row],[S. SOCIAL / OTROS 
A CARGO EMPRESA
(B)]]="",Tabla1[[#This Row],[% IMPUTACIÓN ]]=""),0,E152*J152)</f>
        <v>0</v>
      </c>
      <c r="M152" s="135">
        <f>MIN(Tabla1[[#This Row],[S. SOCIAL EMPRESA (DECLARADA POR LA UNIVERSIDAD)]],Tabla1[[#This Row],[S. SOCIAL EMPRESA (MÁXIMO IMPUTABLE)]])</f>
        <v>0</v>
      </c>
      <c r="N152" s="138">
        <f>IF(OR(Tabla1[[#This Row],[BONIFICACIÓN CUOTAS S. SOCIAL EMPRESA
(C)]]="",Tabla1[[#This Row],[% IMPUTACIÓN ]]=""),0,G152*J152)</f>
        <v>0</v>
      </c>
      <c r="O152" s="139">
        <f t="shared" si="2"/>
        <v>0</v>
      </c>
      <c r="P152" s="270"/>
      <c r="Q152" s="271"/>
      <c r="R152" s="267"/>
      <c r="S152" s="268"/>
      <c r="T152" s="269"/>
      <c r="U152" s="179"/>
      <c r="V152" s="180"/>
    </row>
    <row r="153" spans="1:22" ht="39.950000000000003" customHeight="1" x14ac:dyDescent="0.25">
      <c r="A153" s="254"/>
      <c r="B153" s="255"/>
      <c r="C153" s="256"/>
      <c r="D153" s="257"/>
      <c r="E153" s="257"/>
      <c r="F153" s="257"/>
      <c r="G153" s="257"/>
      <c r="H153" s="135">
        <f>IF(Tabla1[[#This Row],[SUELDO BRUTO
(A)]]="",0,ROUNDDOWN(D153+E153-G153,2))</f>
        <v>0</v>
      </c>
      <c r="I153" s="257"/>
      <c r="J153" s="67">
        <f>IF(OR(Tabla1[[#This Row],[SUELDO BRUTO
(A)]]="",Tabla1[[#This Row],[SALARIO BRUTO IMPUTADO
(D)]]=""),0,I153/D153)</f>
        <v>0</v>
      </c>
      <c r="K153" s="263"/>
      <c r="L153" s="138">
        <f>IF(OR(Tabla1[[#This Row],[S. SOCIAL / OTROS 
A CARGO EMPRESA
(B)]]="",Tabla1[[#This Row],[% IMPUTACIÓN ]]=""),0,E153*J153)</f>
        <v>0</v>
      </c>
      <c r="M153" s="135">
        <f>MIN(Tabla1[[#This Row],[S. SOCIAL EMPRESA (DECLARADA POR LA UNIVERSIDAD)]],Tabla1[[#This Row],[S. SOCIAL EMPRESA (MÁXIMO IMPUTABLE)]])</f>
        <v>0</v>
      </c>
      <c r="N153" s="138">
        <f>IF(OR(Tabla1[[#This Row],[BONIFICACIÓN CUOTAS S. SOCIAL EMPRESA
(C)]]="",Tabla1[[#This Row],[% IMPUTACIÓN ]]=""),0,G153*J153)</f>
        <v>0</v>
      </c>
      <c r="O153" s="139">
        <f t="shared" si="2"/>
        <v>0</v>
      </c>
      <c r="P153" s="270"/>
      <c r="Q153" s="271"/>
      <c r="R153" s="267"/>
      <c r="S153" s="268"/>
      <c r="T153" s="269"/>
      <c r="U153" s="179"/>
      <c r="V153" s="180"/>
    </row>
    <row r="154" spans="1:22" ht="39.950000000000003" customHeight="1" x14ac:dyDescent="0.25">
      <c r="A154" s="254"/>
      <c r="B154" s="255"/>
      <c r="C154" s="256"/>
      <c r="D154" s="257"/>
      <c r="E154" s="257"/>
      <c r="F154" s="257"/>
      <c r="G154" s="257"/>
      <c r="H154" s="135">
        <f>IF(Tabla1[[#This Row],[SUELDO BRUTO
(A)]]="",0,ROUNDDOWN(D154+E154-G154,2))</f>
        <v>0</v>
      </c>
      <c r="I154" s="257"/>
      <c r="J154" s="67">
        <f>IF(OR(Tabla1[[#This Row],[SUELDO BRUTO
(A)]]="",Tabla1[[#This Row],[SALARIO BRUTO IMPUTADO
(D)]]=""),0,I154/D154)</f>
        <v>0</v>
      </c>
      <c r="K154" s="263"/>
      <c r="L154" s="138">
        <f>IF(OR(Tabla1[[#This Row],[S. SOCIAL / OTROS 
A CARGO EMPRESA
(B)]]="",Tabla1[[#This Row],[% IMPUTACIÓN ]]=""),0,E154*J154)</f>
        <v>0</v>
      </c>
      <c r="M154" s="135">
        <f>MIN(Tabla1[[#This Row],[S. SOCIAL EMPRESA (DECLARADA POR LA UNIVERSIDAD)]],Tabla1[[#This Row],[S. SOCIAL EMPRESA (MÁXIMO IMPUTABLE)]])</f>
        <v>0</v>
      </c>
      <c r="N154" s="138">
        <f>IF(OR(Tabla1[[#This Row],[BONIFICACIÓN CUOTAS S. SOCIAL EMPRESA
(C)]]="",Tabla1[[#This Row],[% IMPUTACIÓN ]]=""),0,G154*J154)</f>
        <v>0</v>
      </c>
      <c r="O154" s="139">
        <f t="shared" si="2"/>
        <v>0</v>
      </c>
      <c r="P154" s="270"/>
      <c r="Q154" s="271"/>
      <c r="R154" s="267"/>
      <c r="S154" s="268"/>
      <c r="T154" s="269"/>
      <c r="U154" s="179"/>
      <c r="V154" s="180"/>
    </row>
    <row r="155" spans="1:22" ht="39.950000000000003" customHeight="1" x14ac:dyDescent="0.25">
      <c r="A155" s="254"/>
      <c r="B155" s="255"/>
      <c r="C155" s="256"/>
      <c r="D155" s="257"/>
      <c r="E155" s="257"/>
      <c r="F155" s="257"/>
      <c r="G155" s="257"/>
      <c r="H155" s="135">
        <f>IF(Tabla1[[#This Row],[SUELDO BRUTO
(A)]]="",0,ROUNDDOWN(D155+E155-G155,2))</f>
        <v>0</v>
      </c>
      <c r="I155" s="257"/>
      <c r="J155" s="67">
        <f>IF(OR(Tabla1[[#This Row],[SUELDO BRUTO
(A)]]="",Tabla1[[#This Row],[SALARIO BRUTO IMPUTADO
(D)]]=""),0,I155/D155)</f>
        <v>0</v>
      </c>
      <c r="K155" s="263"/>
      <c r="L155" s="138">
        <f>IF(OR(Tabla1[[#This Row],[S. SOCIAL / OTROS 
A CARGO EMPRESA
(B)]]="",Tabla1[[#This Row],[% IMPUTACIÓN ]]=""),0,E155*J155)</f>
        <v>0</v>
      </c>
      <c r="M155" s="135">
        <f>MIN(Tabla1[[#This Row],[S. SOCIAL EMPRESA (DECLARADA POR LA UNIVERSIDAD)]],Tabla1[[#This Row],[S. SOCIAL EMPRESA (MÁXIMO IMPUTABLE)]])</f>
        <v>0</v>
      </c>
      <c r="N155" s="138">
        <f>IF(OR(Tabla1[[#This Row],[BONIFICACIÓN CUOTAS S. SOCIAL EMPRESA
(C)]]="",Tabla1[[#This Row],[% IMPUTACIÓN ]]=""),0,G155*J155)</f>
        <v>0</v>
      </c>
      <c r="O155" s="139">
        <f t="shared" si="2"/>
        <v>0</v>
      </c>
      <c r="P155" s="270"/>
      <c r="Q155" s="271"/>
      <c r="R155" s="267"/>
      <c r="S155" s="268"/>
      <c r="T155" s="269"/>
      <c r="U155" s="179"/>
      <c r="V155" s="180"/>
    </row>
    <row r="156" spans="1:22" ht="39.950000000000003" customHeight="1" x14ac:dyDescent="0.25">
      <c r="A156" s="254"/>
      <c r="B156" s="255"/>
      <c r="C156" s="256"/>
      <c r="D156" s="257"/>
      <c r="E156" s="257"/>
      <c r="F156" s="257"/>
      <c r="G156" s="257"/>
      <c r="H156" s="135">
        <f>IF(Tabla1[[#This Row],[SUELDO BRUTO
(A)]]="",0,ROUNDDOWN(D156+E156-G156,2))</f>
        <v>0</v>
      </c>
      <c r="I156" s="257"/>
      <c r="J156" s="67">
        <f>IF(OR(Tabla1[[#This Row],[SUELDO BRUTO
(A)]]="",Tabla1[[#This Row],[SALARIO BRUTO IMPUTADO
(D)]]=""),0,I156/D156)</f>
        <v>0</v>
      </c>
      <c r="K156" s="263"/>
      <c r="L156" s="138">
        <f>IF(OR(Tabla1[[#This Row],[S. SOCIAL / OTROS 
A CARGO EMPRESA
(B)]]="",Tabla1[[#This Row],[% IMPUTACIÓN ]]=""),0,E156*J156)</f>
        <v>0</v>
      </c>
      <c r="M156" s="135">
        <f>MIN(Tabla1[[#This Row],[S. SOCIAL EMPRESA (DECLARADA POR LA UNIVERSIDAD)]],Tabla1[[#This Row],[S. SOCIAL EMPRESA (MÁXIMO IMPUTABLE)]])</f>
        <v>0</v>
      </c>
      <c r="N156" s="138">
        <f>IF(OR(Tabla1[[#This Row],[BONIFICACIÓN CUOTAS S. SOCIAL EMPRESA
(C)]]="",Tabla1[[#This Row],[% IMPUTACIÓN ]]=""),0,G156*J156)</f>
        <v>0</v>
      </c>
      <c r="O156" s="139">
        <f t="shared" si="2"/>
        <v>0</v>
      </c>
      <c r="P156" s="270"/>
      <c r="Q156" s="271"/>
      <c r="R156" s="267"/>
      <c r="S156" s="268"/>
      <c r="T156" s="269"/>
      <c r="U156" s="179"/>
      <c r="V156" s="180"/>
    </row>
    <row r="157" spans="1:22" ht="39.950000000000003" customHeight="1" x14ac:dyDescent="0.25">
      <c r="A157" s="254"/>
      <c r="B157" s="255"/>
      <c r="C157" s="256"/>
      <c r="D157" s="257"/>
      <c r="E157" s="257"/>
      <c r="F157" s="257"/>
      <c r="G157" s="257"/>
      <c r="H157" s="135">
        <f>IF(Tabla1[[#This Row],[SUELDO BRUTO
(A)]]="",0,ROUNDDOWN(D157+E157-G157,2))</f>
        <v>0</v>
      </c>
      <c r="I157" s="257"/>
      <c r="J157" s="67">
        <f>IF(OR(Tabla1[[#This Row],[SUELDO BRUTO
(A)]]="",Tabla1[[#This Row],[SALARIO BRUTO IMPUTADO
(D)]]=""),0,I157/D157)</f>
        <v>0</v>
      </c>
      <c r="K157" s="263"/>
      <c r="L157" s="138">
        <f>IF(OR(Tabla1[[#This Row],[S. SOCIAL / OTROS 
A CARGO EMPRESA
(B)]]="",Tabla1[[#This Row],[% IMPUTACIÓN ]]=""),0,E157*J157)</f>
        <v>0</v>
      </c>
      <c r="M157" s="135">
        <f>MIN(Tabla1[[#This Row],[S. SOCIAL EMPRESA (DECLARADA POR LA UNIVERSIDAD)]],Tabla1[[#This Row],[S. SOCIAL EMPRESA (MÁXIMO IMPUTABLE)]])</f>
        <v>0</v>
      </c>
      <c r="N157" s="138">
        <f>IF(OR(Tabla1[[#This Row],[BONIFICACIÓN CUOTAS S. SOCIAL EMPRESA
(C)]]="",Tabla1[[#This Row],[% IMPUTACIÓN ]]=""),0,G157*J157)</f>
        <v>0</v>
      </c>
      <c r="O157" s="139">
        <f t="shared" si="2"/>
        <v>0</v>
      </c>
      <c r="P157" s="270"/>
      <c r="Q157" s="271"/>
      <c r="R157" s="267"/>
      <c r="S157" s="268"/>
      <c r="T157" s="269"/>
      <c r="U157" s="179"/>
      <c r="V157" s="180"/>
    </row>
    <row r="158" spans="1:22" ht="39.950000000000003" customHeight="1" x14ac:dyDescent="0.25">
      <c r="A158" s="254"/>
      <c r="B158" s="255"/>
      <c r="C158" s="256"/>
      <c r="D158" s="257"/>
      <c r="E158" s="257"/>
      <c r="F158" s="257"/>
      <c r="G158" s="257"/>
      <c r="H158" s="135">
        <f>IF(Tabla1[[#This Row],[SUELDO BRUTO
(A)]]="",0,ROUNDDOWN(D158+E158-G158,2))</f>
        <v>0</v>
      </c>
      <c r="I158" s="257"/>
      <c r="J158" s="67">
        <f>IF(OR(Tabla1[[#This Row],[SUELDO BRUTO
(A)]]="",Tabla1[[#This Row],[SALARIO BRUTO IMPUTADO
(D)]]=""),0,I158/D158)</f>
        <v>0</v>
      </c>
      <c r="K158" s="263"/>
      <c r="L158" s="138">
        <f>IF(OR(Tabla1[[#This Row],[S. SOCIAL / OTROS 
A CARGO EMPRESA
(B)]]="",Tabla1[[#This Row],[% IMPUTACIÓN ]]=""),0,E158*J158)</f>
        <v>0</v>
      </c>
      <c r="M158" s="135">
        <f>MIN(Tabla1[[#This Row],[S. SOCIAL EMPRESA (DECLARADA POR LA UNIVERSIDAD)]],Tabla1[[#This Row],[S. SOCIAL EMPRESA (MÁXIMO IMPUTABLE)]])</f>
        <v>0</v>
      </c>
      <c r="N158" s="138">
        <f>IF(OR(Tabla1[[#This Row],[BONIFICACIÓN CUOTAS S. SOCIAL EMPRESA
(C)]]="",Tabla1[[#This Row],[% IMPUTACIÓN ]]=""),0,G158*J158)</f>
        <v>0</v>
      </c>
      <c r="O158" s="139">
        <f t="shared" si="2"/>
        <v>0</v>
      </c>
      <c r="P158" s="270"/>
      <c r="Q158" s="271"/>
      <c r="R158" s="267"/>
      <c r="S158" s="268"/>
      <c r="T158" s="269"/>
      <c r="U158" s="179"/>
      <c r="V158" s="180"/>
    </row>
    <row r="159" spans="1:22" ht="39.950000000000003" customHeight="1" x14ac:dyDescent="0.25">
      <c r="A159" s="254"/>
      <c r="B159" s="255"/>
      <c r="C159" s="256"/>
      <c r="D159" s="257"/>
      <c r="E159" s="257"/>
      <c r="F159" s="257"/>
      <c r="G159" s="257"/>
      <c r="H159" s="135">
        <f>IF(Tabla1[[#This Row],[SUELDO BRUTO
(A)]]="",0,ROUNDDOWN(D159+E159-G159,2))</f>
        <v>0</v>
      </c>
      <c r="I159" s="257"/>
      <c r="J159" s="67">
        <f>IF(OR(Tabla1[[#This Row],[SUELDO BRUTO
(A)]]="",Tabla1[[#This Row],[SALARIO BRUTO IMPUTADO
(D)]]=""),0,I159/D159)</f>
        <v>0</v>
      </c>
      <c r="K159" s="263"/>
      <c r="L159" s="138">
        <f>IF(OR(Tabla1[[#This Row],[S. SOCIAL / OTROS 
A CARGO EMPRESA
(B)]]="",Tabla1[[#This Row],[% IMPUTACIÓN ]]=""),0,E159*J159)</f>
        <v>0</v>
      </c>
      <c r="M159" s="135">
        <f>MIN(Tabla1[[#This Row],[S. SOCIAL EMPRESA (DECLARADA POR LA UNIVERSIDAD)]],Tabla1[[#This Row],[S. SOCIAL EMPRESA (MÁXIMO IMPUTABLE)]])</f>
        <v>0</v>
      </c>
      <c r="N159" s="138">
        <f>IF(OR(Tabla1[[#This Row],[BONIFICACIÓN CUOTAS S. SOCIAL EMPRESA
(C)]]="",Tabla1[[#This Row],[% IMPUTACIÓN ]]=""),0,G159*J159)</f>
        <v>0</v>
      </c>
      <c r="O159" s="139">
        <f t="shared" si="2"/>
        <v>0</v>
      </c>
      <c r="P159" s="270"/>
      <c r="Q159" s="271"/>
      <c r="R159" s="267"/>
      <c r="S159" s="268"/>
      <c r="T159" s="269"/>
      <c r="U159" s="179"/>
      <c r="V159" s="180"/>
    </row>
    <row r="160" spans="1:22" ht="39.950000000000003" customHeight="1" x14ac:dyDescent="0.25">
      <c r="A160" s="254"/>
      <c r="B160" s="255"/>
      <c r="C160" s="256"/>
      <c r="D160" s="257"/>
      <c r="E160" s="257"/>
      <c r="F160" s="257"/>
      <c r="G160" s="257"/>
      <c r="H160" s="135">
        <f>IF(Tabla1[[#This Row],[SUELDO BRUTO
(A)]]="",0,ROUNDDOWN(D160+E160-G160,2))</f>
        <v>0</v>
      </c>
      <c r="I160" s="257"/>
      <c r="J160" s="67">
        <f>IF(OR(Tabla1[[#This Row],[SUELDO BRUTO
(A)]]="",Tabla1[[#This Row],[SALARIO BRUTO IMPUTADO
(D)]]=""),0,I160/D160)</f>
        <v>0</v>
      </c>
      <c r="K160" s="263"/>
      <c r="L160" s="138">
        <f>IF(OR(Tabla1[[#This Row],[S. SOCIAL / OTROS 
A CARGO EMPRESA
(B)]]="",Tabla1[[#This Row],[% IMPUTACIÓN ]]=""),0,E160*J160)</f>
        <v>0</v>
      </c>
      <c r="M160" s="135">
        <f>MIN(Tabla1[[#This Row],[S. SOCIAL EMPRESA (DECLARADA POR LA UNIVERSIDAD)]],Tabla1[[#This Row],[S. SOCIAL EMPRESA (MÁXIMO IMPUTABLE)]])</f>
        <v>0</v>
      </c>
      <c r="N160" s="138">
        <f>IF(OR(Tabla1[[#This Row],[BONIFICACIÓN CUOTAS S. SOCIAL EMPRESA
(C)]]="",Tabla1[[#This Row],[% IMPUTACIÓN ]]=""),0,G160*J160)</f>
        <v>0</v>
      </c>
      <c r="O160" s="139">
        <f t="shared" si="2"/>
        <v>0</v>
      </c>
      <c r="P160" s="270"/>
      <c r="Q160" s="271"/>
      <c r="R160" s="267"/>
      <c r="S160" s="268"/>
      <c r="T160" s="269"/>
      <c r="U160" s="179"/>
      <c r="V160" s="180"/>
    </row>
    <row r="161" spans="1:22" ht="39.950000000000003" customHeight="1" x14ac:dyDescent="0.25">
      <c r="A161" s="254"/>
      <c r="B161" s="255"/>
      <c r="C161" s="256"/>
      <c r="D161" s="257"/>
      <c r="E161" s="257"/>
      <c r="F161" s="257"/>
      <c r="G161" s="257"/>
      <c r="H161" s="135">
        <f>IF(Tabla1[[#This Row],[SUELDO BRUTO
(A)]]="",0,ROUNDDOWN(D161+E161-G161,2))</f>
        <v>0</v>
      </c>
      <c r="I161" s="257"/>
      <c r="J161" s="67">
        <f>IF(OR(Tabla1[[#This Row],[SUELDO BRUTO
(A)]]="",Tabla1[[#This Row],[SALARIO BRUTO IMPUTADO
(D)]]=""),0,I161/D161)</f>
        <v>0</v>
      </c>
      <c r="K161" s="263"/>
      <c r="L161" s="138">
        <f>IF(OR(Tabla1[[#This Row],[S. SOCIAL / OTROS 
A CARGO EMPRESA
(B)]]="",Tabla1[[#This Row],[% IMPUTACIÓN ]]=""),0,E161*J161)</f>
        <v>0</v>
      </c>
      <c r="M161" s="135">
        <f>MIN(Tabla1[[#This Row],[S. SOCIAL EMPRESA (DECLARADA POR LA UNIVERSIDAD)]],Tabla1[[#This Row],[S. SOCIAL EMPRESA (MÁXIMO IMPUTABLE)]])</f>
        <v>0</v>
      </c>
      <c r="N161" s="138">
        <f>IF(OR(Tabla1[[#This Row],[BONIFICACIÓN CUOTAS S. SOCIAL EMPRESA
(C)]]="",Tabla1[[#This Row],[% IMPUTACIÓN ]]=""),0,G161*J161)</f>
        <v>0</v>
      </c>
      <c r="O161" s="139">
        <f t="shared" si="2"/>
        <v>0</v>
      </c>
      <c r="P161" s="270"/>
      <c r="Q161" s="271"/>
      <c r="R161" s="267"/>
      <c r="S161" s="268"/>
      <c r="T161" s="269"/>
      <c r="U161" s="179"/>
      <c r="V161" s="180"/>
    </row>
    <row r="162" spans="1:22" ht="39.950000000000003" customHeight="1" x14ac:dyDescent="0.25">
      <c r="A162" s="254"/>
      <c r="B162" s="255"/>
      <c r="C162" s="256"/>
      <c r="D162" s="257"/>
      <c r="E162" s="257"/>
      <c r="F162" s="257"/>
      <c r="G162" s="257"/>
      <c r="H162" s="135">
        <f>IF(Tabla1[[#This Row],[SUELDO BRUTO
(A)]]="",0,ROUNDDOWN(D162+E162-G162,2))</f>
        <v>0</v>
      </c>
      <c r="I162" s="257"/>
      <c r="J162" s="67">
        <f>IF(OR(Tabla1[[#This Row],[SUELDO BRUTO
(A)]]="",Tabla1[[#This Row],[SALARIO BRUTO IMPUTADO
(D)]]=""),0,I162/D162)</f>
        <v>0</v>
      </c>
      <c r="K162" s="263"/>
      <c r="L162" s="138">
        <f>IF(OR(Tabla1[[#This Row],[S. SOCIAL / OTROS 
A CARGO EMPRESA
(B)]]="",Tabla1[[#This Row],[% IMPUTACIÓN ]]=""),0,E162*J162)</f>
        <v>0</v>
      </c>
      <c r="M162" s="135">
        <f>MIN(Tabla1[[#This Row],[S. SOCIAL EMPRESA (DECLARADA POR LA UNIVERSIDAD)]],Tabla1[[#This Row],[S. SOCIAL EMPRESA (MÁXIMO IMPUTABLE)]])</f>
        <v>0</v>
      </c>
      <c r="N162" s="138">
        <f>IF(OR(Tabla1[[#This Row],[BONIFICACIÓN CUOTAS S. SOCIAL EMPRESA
(C)]]="",Tabla1[[#This Row],[% IMPUTACIÓN ]]=""),0,G162*J162)</f>
        <v>0</v>
      </c>
      <c r="O162" s="139">
        <f t="shared" si="2"/>
        <v>0</v>
      </c>
      <c r="P162" s="270"/>
      <c r="Q162" s="271"/>
      <c r="R162" s="267"/>
      <c r="S162" s="268"/>
      <c r="T162" s="269"/>
      <c r="U162" s="179"/>
      <c r="V162" s="180"/>
    </row>
    <row r="163" spans="1:22" ht="39.950000000000003" customHeight="1" x14ac:dyDescent="0.25">
      <c r="A163" s="254"/>
      <c r="B163" s="255"/>
      <c r="C163" s="256"/>
      <c r="D163" s="257"/>
      <c r="E163" s="257"/>
      <c r="F163" s="257"/>
      <c r="G163" s="257"/>
      <c r="H163" s="135">
        <f>IF(Tabla1[[#This Row],[SUELDO BRUTO
(A)]]="",0,ROUNDDOWN(D163+E163-G163,2))</f>
        <v>0</v>
      </c>
      <c r="I163" s="257"/>
      <c r="J163" s="67">
        <f>IF(OR(Tabla1[[#This Row],[SUELDO BRUTO
(A)]]="",Tabla1[[#This Row],[SALARIO BRUTO IMPUTADO
(D)]]=""),0,I163/D163)</f>
        <v>0</v>
      </c>
      <c r="K163" s="263"/>
      <c r="L163" s="138">
        <f>IF(OR(Tabla1[[#This Row],[S. SOCIAL / OTROS 
A CARGO EMPRESA
(B)]]="",Tabla1[[#This Row],[% IMPUTACIÓN ]]=""),0,E163*J163)</f>
        <v>0</v>
      </c>
      <c r="M163" s="135">
        <f>MIN(Tabla1[[#This Row],[S. SOCIAL EMPRESA (DECLARADA POR LA UNIVERSIDAD)]],Tabla1[[#This Row],[S. SOCIAL EMPRESA (MÁXIMO IMPUTABLE)]])</f>
        <v>0</v>
      </c>
      <c r="N163" s="138">
        <f>IF(OR(Tabla1[[#This Row],[BONIFICACIÓN CUOTAS S. SOCIAL EMPRESA
(C)]]="",Tabla1[[#This Row],[% IMPUTACIÓN ]]=""),0,G163*J163)</f>
        <v>0</v>
      </c>
      <c r="O163" s="139">
        <f t="shared" si="2"/>
        <v>0</v>
      </c>
      <c r="P163" s="270"/>
      <c r="Q163" s="271"/>
      <c r="R163" s="267"/>
      <c r="S163" s="268"/>
      <c r="T163" s="269"/>
      <c r="U163" s="179"/>
      <c r="V163" s="180"/>
    </row>
    <row r="164" spans="1:22" ht="39.950000000000003" customHeight="1" x14ac:dyDescent="0.25">
      <c r="A164" s="254"/>
      <c r="B164" s="255"/>
      <c r="C164" s="256"/>
      <c r="D164" s="257"/>
      <c r="E164" s="257"/>
      <c r="F164" s="257"/>
      <c r="G164" s="257"/>
      <c r="H164" s="135">
        <f>IF(Tabla1[[#This Row],[SUELDO BRUTO
(A)]]="",0,ROUNDDOWN(D164+E164-G164,2))</f>
        <v>0</v>
      </c>
      <c r="I164" s="257"/>
      <c r="J164" s="67">
        <f>IF(OR(Tabla1[[#This Row],[SUELDO BRUTO
(A)]]="",Tabla1[[#This Row],[SALARIO BRUTO IMPUTADO
(D)]]=""),0,I164/D164)</f>
        <v>0</v>
      </c>
      <c r="K164" s="263"/>
      <c r="L164" s="138">
        <f>IF(OR(Tabla1[[#This Row],[S. SOCIAL / OTROS 
A CARGO EMPRESA
(B)]]="",Tabla1[[#This Row],[% IMPUTACIÓN ]]=""),0,E164*J164)</f>
        <v>0</v>
      </c>
      <c r="M164" s="135">
        <f>MIN(Tabla1[[#This Row],[S. SOCIAL EMPRESA (DECLARADA POR LA UNIVERSIDAD)]],Tabla1[[#This Row],[S. SOCIAL EMPRESA (MÁXIMO IMPUTABLE)]])</f>
        <v>0</v>
      </c>
      <c r="N164" s="138">
        <f>IF(OR(Tabla1[[#This Row],[BONIFICACIÓN CUOTAS S. SOCIAL EMPRESA
(C)]]="",Tabla1[[#This Row],[% IMPUTACIÓN ]]=""),0,G164*J164)</f>
        <v>0</v>
      </c>
      <c r="O164" s="139">
        <f t="shared" si="2"/>
        <v>0</v>
      </c>
      <c r="P164" s="270"/>
      <c r="Q164" s="271"/>
      <c r="R164" s="267"/>
      <c r="S164" s="268"/>
      <c r="T164" s="269"/>
      <c r="U164" s="179"/>
      <c r="V164" s="180"/>
    </row>
    <row r="165" spans="1:22" ht="39.950000000000003" customHeight="1" x14ac:dyDescent="0.25">
      <c r="A165" s="254"/>
      <c r="B165" s="255"/>
      <c r="C165" s="256"/>
      <c r="D165" s="257"/>
      <c r="E165" s="257"/>
      <c r="F165" s="257"/>
      <c r="G165" s="257"/>
      <c r="H165" s="135">
        <f>IF(Tabla1[[#This Row],[SUELDO BRUTO
(A)]]="",0,ROUNDDOWN(D165+E165-G165,2))</f>
        <v>0</v>
      </c>
      <c r="I165" s="257"/>
      <c r="J165" s="67">
        <f>IF(OR(Tabla1[[#This Row],[SUELDO BRUTO
(A)]]="",Tabla1[[#This Row],[SALARIO BRUTO IMPUTADO
(D)]]=""),0,I165/D165)</f>
        <v>0</v>
      </c>
      <c r="K165" s="263"/>
      <c r="L165" s="138">
        <f>IF(OR(Tabla1[[#This Row],[S. SOCIAL / OTROS 
A CARGO EMPRESA
(B)]]="",Tabla1[[#This Row],[% IMPUTACIÓN ]]=""),0,E165*J165)</f>
        <v>0</v>
      </c>
      <c r="M165" s="135">
        <f>MIN(Tabla1[[#This Row],[S. SOCIAL EMPRESA (DECLARADA POR LA UNIVERSIDAD)]],Tabla1[[#This Row],[S. SOCIAL EMPRESA (MÁXIMO IMPUTABLE)]])</f>
        <v>0</v>
      </c>
      <c r="N165" s="138">
        <f>IF(OR(Tabla1[[#This Row],[BONIFICACIÓN CUOTAS S. SOCIAL EMPRESA
(C)]]="",Tabla1[[#This Row],[% IMPUTACIÓN ]]=""),0,G165*J165)</f>
        <v>0</v>
      </c>
      <c r="O165" s="139">
        <f t="shared" si="2"/>
        <v>0</v>
      </c>
      <c r="P165" s="270"/>
      <c r="Q165" s="271"/>
      <c r="R165" s="267"/>
      <c r="S165" s="268"/>
      <c r="T165" s="269"/>
      <c r="U165" s="179"/>
      <c r="V165" s="180"/>
    </row>
    <row r="166" spans="1:22" ht="39.950000000000003" customHeight="1" x14ac:dyDescent="0.25">
      <c r="A166" s="254"/>
      <c r="B166" s="255"/>
      <c r="C166" s="256"/>
      <c r="D166" s="257"/>
      <c r="E166" s="257"/>
      <c r="F166" s="257"/>
      <c r="G166" s="257"/>
      <c r="H166" s="135">
        <f>IF(Tabla1[[#This Row],[SUELDO BRUTO
(A)]]="",0,ROUNDDOWN(D166+E166-G166,2))</f>
        <v>0</v>
      </c>
      <c r="I166" s="257"/>
      <c r="J166" s="67">
        <f>IF(OR(Tabla1[[#This Row],[SUELDO BRUTO
(A)]]="",Tabla1[[#This Row],[SALARIO BRUTO IMPUTADO
(D)]]=""),0,I166/D166)</f>
        <v>0</v>
      </c>
      <c r="K166" s="263"/>
      <c r="L166" s="138">
        <f>IF(OR(Tabla1[[#This Row],[S. SOCIAL / OTROS 
A CARGO EMPRESA
(B)]]="",Tabla1[[#This Row],[% IMPUTACIÓN ]]=""),0,E166*J166)</f>
        <v>0</v>
      </c>
      <c r="M166" s="135">
        <f>MIN(Tabla1[[#This Row],[S. SOCIAL EMPRESA (DECLARADA POR LA UNIVERSIDAD)]],Tabla1[[#This Row],[S. SOCIAL EMPRESA (MÁXIMO IMPUTABLE)]])</f>
        <v>0</v>
      </c>
      <c r="N166" s="138">
        <f>IF(OR(Tabla1[[#This Row],[BONIFICACIÓN CUOTAS S. SOCIAL EMPRESA
(C)]]="",Tabla1[[#This Row],[% IMPUTACIÓN ]]=""),0,G166*J166)</f>
        <v>0</v>
      </c>
      <c r="O166" s="139">
        <f t="shared" si="2"/>
        <v>0</v>
      </c>
      <c r="P166" s="270"/>
      <c r="Q166" s="271"/>
      <c r="R166" s="267"/>
      <c r="S166" s="268"/>
      <c r="T166" s="269"/>
      <c r="U166" s="179"/>
      <c r="V166" s="180"/>
    </row>
    <row r="167" spans="1:22" ht="39.950000000000003" customHeight="1" x14ac:dyDescent="0.25">
      <c r="A167" s="254"/>
      <c r="B167" s="255"/>
      <c r="C167" s="256"/>
      <c r="D167" s="257"/>
      <c r="E167" s="257"/>
      <c r="F167" s="257"/>
      <c r="G167" s="257"/>
      <c r="H167" s="135">
        <f>IF(Tabla1[[#This Row],[SUELDO BRUTO
(A)]]="",0,ROUNDDOWN(D167+E167-G167,2))</f>
        <v>0</v>
      </c>
      <c r="I167" s="257"/>
      <c r="J167" s="67">
        <f>IF(OR(Tabla1[[#This Row],[SUELDO BRUTO
(A)]]="",Tabla1[[#This Row],[SALARIO BRUTO IMPUTADO
(D)]]=""),0,I167/D167)</f>
        <v>0</v>
      </c>
      <c r="K167" s="263"/>
      <c r="L167" s="138">
        <f>IF(OR(Tabla1[[#This Row],[S. SOCIAL / OTROS 
A CARGO EMPRESA
(B)]]="",Tabla1[[#This Row],[% IMPUTACIÓN ]]=""),0,E167*J167)</f>
        <v>0</v>
      </c>
      <c r="M167" s="135">
        <f>MIN(Tabla1[[#This Row],[S. SOCIAL EMPRESA (DECLARADA POR LA UNIVERSIDAD)]],Tabla1[[#This Row],[S. SOCIAL EMPRESA (MÁXIMO IMPUTABLE)]])</f>
        <v>0</v>
      </c>
      <c r="N167" s="138">
        <f>IF(OR(Tabla1[[#This Row],[BONIFICACIÓN CUOTAS S. SOCIAL EMPRESA
(C)]]="",Tabla1[[#This Row],[% IMPUTACIÓN ]]=""),0,G167*J167)</f>
        <v>0</v>
      </c>
      <c r="O167" s="139">
        <f t="shared" si="2"/>
        <v>0</v>
      </c>
      <c r="P167" s="270"/>
      <c r="Q167" s="271"/>
      <c r="R167" s="267"/>
      <c r="S167" s="268"/>
      <c r="T167" s="269"/>
      <c r="U167" s="179"/>
      <c r="V167" s="180"/>
    </row>
    <row r="168" spans="1:22" ht="39.950000000000003" customHeight="1" x14ac:dyDescent="0.25">
      <c r="A168" s="254"/>
      <c r="B168" s="255"/>
      <c r="C168" s="256"/>
      <c r="D168" s="257"/>
      <c r="E168" s="257"/>
      <c r="F168" s="257"/>
      <c r="G168" s="257"/>
      <c r="H168" s="135">
        <f>IF(Tabla1[[#This Row],[SUELDO BRUTO
(A)]]="",0,ROUNDDOWN(D168+E168-G168,2))</f>
        <v>0</v>
      </c>
      <c r="I168" s="257"/>
      <c r="J168" s="67">
        <f>IF(OR(Tabla1[[#This Row],[SUELDO BRUTO
(A)]]="",Tabla1[[#This Row],[SALARIO BRUTO IMPUTADO
(D)]]=""),0,I168/D168)</f>
        <v>0</v>
      </c>
      <c r="K168" s="263"/>
      <c r="L168" s="138">
        <f>IF(OR(Tabla1[[#This Row],[S. SOCIAL / OTROS 
A CARGO EMPRESA
(B)]]="",Tabla1[[#This Row],[% IMPUTACIÓN ]]=""),0,E168*J168)</f>
        <v>0</v>
      </c>
      <c r="M168" s="135">
        <f>MIN(Tabla1[[#This Row],[S. SOCIAL EMPRESA (DECLARADA POR LA UNIVERSIDAD)]],Tabla1[[#This Row],[S. SOCIAL EMPRESA (MÁXIMO IMPUTABLE)]])</f>
        <v>0</v>
      </c>
      <c r="N168" s="138">
        <f>IF(OR(Tabla1[[#This Row],[BONIFICACIÓN CUOTAS S. SOCIAL EMPRESA
(C)]]="",Tabla1[[#This Row],[% IMPUTACIÓN ]]=""),0,G168*J168)</f>
        <v>0</v>
      </c>
      <c r="O168" s="139">
        <f t="shared" si="2"/>
        <v>0</v>
      </c>
      <c r="P168" s="270"/>
      <c r="Q168" s="271"/>
      <c r="R168" s="267"/>
      <c r="S168" s="268"/>
      <c r="T168" s="269"/>
      <c r="U168" s="179"/>
      <c r="V168" s="180"/>
    </row>
    <row r="169" spans="1:22" ht="39.950000000000003" customHeight="1" x14ac:dyDescent="0.25">
      <c r="A169" s="254"/>
      <c r="B169" s="255"/>
      <c r="C169" s="256"/>
      <c r="D169" s="257"/>
      <c r="E169" s="257"/>
      <c r="F169" s="257"/>
      <c r="G169" s="257"/>
      <c r="H169" s="135">
        <f>IF(Tabla1[[#This Row],[SUELDO BRUTO
(A)]]="",0,ROUNDDOWN(D169+E169-G169,2))</f>
        <v>0</v>
      </c>
      <c r="I169" s="257"/>
      <c r="J169" s="67">
        <f>IF(OR(Tabla1[[#This Row],[SUELDO BRUTO
(A)]]="",Tabla1[[#This Row],[SALARIO BRUTO IMPUTADO
(D)]]=""),0,I169/D169)</f>
        <v>0</v>
      </c>
      <c r="K169" s="263"/>
      <c r="L169" s="138">
        <f>IF(OR(Tabla1[[#This Row],[S. SOCIAL / OTROS 
A CARGO EMPRESA
(B)]]="",Tabla1[[#This Row],[% IMPUTACIÓN ]]=""),0,E169*J169)</f>
        <v>0</v>
      </c>
      <c r="M169" s="135">
        <f>MIN(Tabla1[[#This Row],[S. SOCIAL EMPRESA (DECLARADA POR LA UNIVERSIDAD)]],Tabla1[[#This Row],[S. SOCIAL EMPRESA (MÁXIMO IMPUTABLE)]])</f>
        <v>0</v>
      </c>
      <c r="N169" s="138">
        <f>IF(OR(Tabla1[[#This Row],[BONIFICACIÓN CUOTAS S. SOCIAL EMPRESA
(C)]]="",Tabla1[[#This Row],[% IMPUTACIÓN ]]=""),0,G169*J169)</f>
        <v>0</v>
      </c>
      <c r="O169" s="139">
        <f t="shared" si="2"/>
        <v>0</v>
      </c>
      <c r="P169" s="270"/>
      <c r="Q169" s="271"/>
      <c r="R169" s="267"/>
      <c r="S169" s="268"/>
      <c r="T169" s="269"/>
      <c r="U169" s="179"/>
      <c r="V169" s="180"/>
    </row>
    <row r="170" spans="1:22" ht="39.950000000000003" customHeight="1" x14ac:dyDescent="0.25">
      <c r="A170" s="254"/>
      <c r="B170" s="255"/>
      <c r="C170" s="256"/>
      <c r="D170" s="257"/>
      <c r="E170" s="257"/>
      <c r="F170" s="257"/>
      <c r="G170" s="257"/>
      <c r="H170" s="135">
        <f>IF(Tabla1[[#This Row],[SUELDO BRUTO
(A)]]="",0,ROUNDDOWN(D170+E170-G170,2))</f>
        <v>0</v>
      </c>
      <c r="I170" s="257"/>
      <c r="J170" s="67">
        <f>IF(OR(Tabla1[[#This Row],[SUELDO BRUTO
(A)]]="",Tabla1[[#This Row],[SALARIO BRUTO IMPUTADO
(D)]]=""),0,I170/D170)</f>
        <v>0</v>
      </c>
      <c r="K170" s="263"/>
      <c r="L170" s="138">
        <f>IF(OR(Tabla1[[#This Row],[S. SOCIAL / OTROS 
A CARGO EMPRESA
(B)]]="",Tabla1[[#This Row],[% IMPUTACIÓN ]]=""),0,E170*J170)</f>
        <v>0</v>
      </c>
      <c r="M170" s="135">
        <f>MIN(Tabla1[[#This Row],[S. SOCIAL EMPRESA (DECLARADA POR LA UNIVERSIDAD)]],Tabla1[[#This Row],[S. SOCIAL EMPRESA (MÁXIMO IMPUTABLE)]])</f>
        <v>0</v>
      </c>
      <c r="N170" s="138">
        <f>IF(OR(Tabla1[[#This Row],[BONIFICACIÓN CUOTAS S. SOCIAL EMPRESA
(C)]]="",Tabla1[[#This Row],[% IMPUTACIÓN ]]=""),0,G170*J170)</f>
        <v>0</v>
      </c>
      <c r="O170" s="139">
        <f t="shared" si="2"/>
        <v>0</v>
      </c>
      <c r="P170" s="270"/>
      <c r="Q170" s="271"/>
      <c r="R170" s="267"/>
      <c r="S170" s="268"/>
      <c r="T170" s="269"/>
      <c r="U170" s="179"/>
      <c r="V170" s="180"/>
    </row>
    <row r="171" spans="1:22" ht="39.950000000000003" customHeight="1" x14ac:dyDescent="0.25">
      <c r="A171" s="254"/>
      <c r="B171" s="255"/>
      <c r="C171" s="256"/>
      <c r="D171" s="257"/>
      <c r="E171" s="257"/>
      <c r="F171" s="257"/>
      <c r="G171" s="257"/>
      <c r="H171" s="135">
        <f>IF(Tabla1[[#This Row],[SUELDO BRUTO
(A)]]="",0,ROUNDDOWN(D171+E171-G171,2))</f>
        <v>0</v>
      </c>
      <c r="I171" s="257"/>
      <c r="J171" s="67">
        <f>IF(OR(Tabla1[[#This Row],[SUELDO BRUTO
(A)]]="",Tabla1[[#This Row],[SALARIO BRUTO IMPUTADO
(D)]]=""),0,I171/D171)</f>
        <v>0</v>
      </c>
      <c r="K171" s="263"/>
      <c r="L171" s="138">
        <f>IF(OR(Tabla1[[#This Row],[S. SOCIAL / OTROS 
A CARGO EMPRESA
(B)]]="",Tabla1[[#This Row],[% IMPUTACIÓN ]]=""),0,E171*J171)</f>
        <v>0</v>
      </c>
      <c r="M171" s="135">
        <f>MIN(Tabla1[[#This Row],[S. SOCIAL EMPRESA (DECLARADA POR LA UNIVERSIDAD)]],Tabla1[[#This Row],[S. SOCIAL EMPRESA (MÁXIMO IMPUTABLE)]])</f>
        <v>0</v>
      </c>
      <c r="N171" s="138">
        <f>IF(OR(Tabla1[[#This Row],[BONIFICACIÓN CUOTAS S. SOCIAL EMPRESA
(C)]]="",Tabla1[[#This Row],[% IMPUTACIÓN ]]=""),0,G171*J171)</f>
        <v>0</v>
      </c>
      <c r="O171" s="139">
        <f t="shared" si="2"/>
        <v>0</v>
      </c>
      <c r="P171" s="270"/>
      <c r="Q171" s="271"/>
      <c r="R171" s="267"/>
      <c r="S171" s="268"/>
      <c r="T171" s="269"/>
      <c r="U171" s="179"/>
      <c r="V171" s="180"/>
    </row>
    <row r="172" spans="1:22" ht="39.950000000000003" customHeight="1" x14ac:dyDescent="0.25">
      <c r="A172" s="254"/>
      <c r="B172" s="255"/>
      <c r="C172" s="256"/>
      <c r="D172" s="257"/>
      <c r="E172" s="257"/>
      <c r="F172" s="257"/>
      <c r="G172" s="257"/>
      <c r="H172" s="135">
        <f>IF(Tabla1[[#This Row],[SUELDO BRUTO
(A)]]="",0,ROUNDDOWN(D172+E172-G172,2))</f>
        <v>0</v>
      </c>
      <c r="I172" s="257"/>
      <c r="J172" s="67">
        <f>IF(OR(Tabla1[[#This Row],[SUELDO BRUTO
(A)]]="",Tabla1[[#This Row],[SALARIO BRUTO IMPUTADO
(D)]]=""),0,I172/D172)</f>
        <v>0</v>
      </c>
      <c r="K172" s="263"/>
      <c r="L172" s="138">
        <f>IF(OR(Tabla1[[#This Row],[S. SOCIAL / OTROS 
A CARGO EMPRESA
(B)]]="",Tabla1[[#This Row],[% IMPUTACIÓN ]]=""),0,E172*J172)</f>
        <v>0</v>
      </c>
      <c r="M172" s="135">
        <f>MIN(Tabla1[[#This Row],[S. SOCIAL EMPRESA (DECLARADA POR LA UNIVERSIDAD)]],Tabla1[[#This Row],[S. SOCIAL EMPRESA (MÁXIMO IMPUTABLE)]])</f>
        <v>0</v>
      </c>
      <c r="N172" s="138">
        <f>IF(OR(Tabla1[[#This Row],[BONIFICACIÓN CUOTAS S. SOCIAL EMPRESA
(C)]]="",Tabla1[[#This Row],[% IMPUTACIÓN ]]=""),0,G172*J172)</f>
        <v>0</v>
      </c>
      <c r="O172" s="139">
        <f t="shared" si="2"/>
        <v>0</v>
      </c>
      <c r="P172" s="270"/>
      <c r="Q172" s="271"/>
      <c r="R172" s="267"/>
      <c r="S172" s="268"/>
      <c r="T172" s="269"/>
      <c r="U172" s="179"/>
      <c r="V172" s="180"/>
    </row>
    <row r="173" spans="1:22" ht="39.950000000000003" customHeight="1" x14ac:dyDescent="0.25">
      <c r="A173" s="254"/>
      <c r="B173" s="255"/>
      <c r="C173" s="256"/>
      <c r="D173" s="257"/>
      <c r="E173" s="257"/>
      <c r="F173" s="257"/>
      <c r="G173" s="257"/>
      <c r="H173" s="135">
        <f>IF(Tabla1[[#This Row],[SUELDO BRUTO
(A)]]="",0,ROUNDDOWN(D173+E173-G173,2))</f>
        <v>0</v>
      </c>
      <c r="I173" s="257"/>
      <c r="J173" s="67">
        <f>IF(OR(Tabla1[[#This Row],[SUELDO BRUTO
(A)]]="",Tabla1[[#This Row],[SALARIO BRUTO IMPUTADO
(D)]]=""),0,I173/D173)</f>
        <v>0</v>
      </c>
      <c r="K173" s="263"/>
      <c r="L173" s="138">
        <f>IF(OR(Tabla1[[#This Row],[S. SOCIAL / OTROS 
A CARGO EMPRESA
(B)]]="",Tabla1[[#This Row],[% IMPUTACIÓN ]]=""),0,E173*J173)</f>
        <v>0</v>
      </c>
      <c r="M173" s="135">
        <f>MIN(Tabla1[[#This Row],[S. SOCIAL EMPRESA (DECLARADA POR LA UNIVERSIDAD)]],Tabla1[[#This Row],[S. SOCIAL EMPRESA (MÁXIMO IMPUTABLE)]])</f>
        <v>0</v>
      </c>
      <c r="N173" s="138">
        <f>IF(OR(Tabla1[[#This Row],[BONIFICACIÓN CUOTAS S. SOCIAL EMPRESA
(C)]]="",Tabla1[[#This Row],[% IMPUTACIÓN ]]=""),0,G173*J173)</f>
        <v>0</v>
      </c>
      <c r="O173" s="139">
        <f t="shared" si="2"/>
        <v>0</v>
      </c>
      <c r="P173" s="270"/>
      <c r="Q173" s="271"/>
      <c r="R173" s="267"/>
      <c r="S173" s="268"/>
      <c r="T173" s="269"/>
      <c r="U173" s="179"/>
      <c r="V173" s="180"/>
    </row>
    <row r="174" spans="1:22" ht="39.950000000000003" customHeight="1" x14ac:dyDescent="0.25">
      <c r="A174" s="254"/>
      <c r="B174" s="255"/>
      <c r="C174" s="256"/>
      <c r="D174" s="257"/>
      <c r="E174" s="257"/>
      <c r="F174" s="257"/>
      <c r="G174" s="257"/>
      <c r="H174" s="135">
        <f>IF(Tabla1[[#This Row],[SUELDO BRUTO
(A)]]="",0,ROUNDDOWN(D174+E174-G174,2))</f>
        <v>0</v>
      </c>
      <c r="I174" s="257"/>
      <c r="J174" s="67">
        <f>IF(OR(Tabla1[[#This Row],[SUELDO BRUTO
(A)]]="",Tabla1[[#This Row],[SALARIO BRUTO IMPUTADO
(D)]]=""),0,I174/D174)</f>
        <v>0</v>
      </c>
      <c r="K174" s="263"/>
      <c r="L174" s="138">
        <f>IF(OR(Tabla1[[#This Row],[S. SOCIAL / OTROS 
A CARGO EMPRESA
(B)]]="",Tabla1[[#This Row],[% IMPUTACIÓN ]]=""),0,E174*J174)</f>
        <v>0</v>
      </c>
      <c r="M174" s="135">
        <f>MIN(Tabla1[[#This Row],[S. SOCIAL EMPRESA (DECLARADA POR LA UNIVERSIDAD)]],Tabla1[[#This Row],[S. SOCIAL EMPRESA (MÁXIMO IMPUTABLE)]])</f>
        <v>0</v>
      </c>
      <c r="N174" s="138">
        <f>IF(OR(Tabla1[[#This Row],[BONIFICACIÓN CUOTAS S. SOCIAL EMPRESA
(C)]]="",Tabla1[[#This Row],[% IMPUTACIÓN ]]=""),0,G174*J174)</f>
        <v>0</v>
      </c>
      <c r="O174" s="139">
        <f t="shared" si="2"/>
        <v>0</v>
      </c>
      <c r="P174" s="270"/>
      <c r="Q174" s="271"/>
      <c r="R174" s="267"/>
      <c r="S174" s="268"/>
      <c r="T174" s="269"/>
      <c r="U174" s="179"/>
      <c r="V174" s="180"/>
    </row>
    <row r="175" spans="1:22" ht="39.950000000000003" customHeight="1" x14ac:dyDescent="0.25">
      <c r="A175" s="254"/>
      <c r="B175" s="255"/>
      <c r="C175" s="256"/>
      <c r="D175" s="257"/>
      <c r="E175" s="257"/>
      <c r="F175" s="257"/>
      <c r="G175" s="257"/>
      <c r="H175" s="135">
        <f>IF(Tabla1[[#This Row],[SUELDO BRUTO
(A)]]="",0,ROUNDDOWN(D175+E175-G175,2))</f>
        <v>0</v>
      </c>
      <c r="I175" s="257"/>
      <c r="J175" s="67">
        <f>IF(OR(Tabla1[[#This Row],[SUELDO BRUTO
(A)]]="",Tabla1[[#This Row],[SALARIO BRUTO IMPUTADO
(D)]]=""),0,I175/D175)</f>
        <v>0</v>
      </c>
      <c r="K175" s="263"/>
      <c r="L175" s="138">
        <f>IF(OR(Tabla1[[#This Row],[S. SOCIAL / OTROS 
A CARGO EMPRESA
(B)]]="",Tabla1[[#This Row],[% IMPUTACIÓN ]]=""),0,E175*J175)</f>
        <v>0</v>
      </c>
      <c r="M175" s="135">
        <f>MIN(Tabla1[[#This Row],[S. SOCIAL EMPRESA (DECLARADA POR LA UNIVERSIDAD)]],Tabla1[[#This Row],[S. SOCIAL EMPRESA (MÁXIMO IMPUTABLE)]])</f>
        <v>0</v>
      </c>
      <c r="N175" s="138">
        <f>IF(OR(Tabla1[[#This Row],[BONIFICACIÓN CUOTAS S. SOCIAL EMPRESA
(C)]]="",Tabla1[[#This Row],[% IMPUTACIÓN ]]=""),0,G175*J175)</f>
        <v>0</v>
      </c>
      <c r="O175" s="139">
        <f t="shared" si="2"/>
        <v>0</v>
      </c>
      <c r="P175" s="270"/>
      <c r="Q175" s="271"/>
      <c r="R175" s="267"/>
      <c r="S175" s="268"/>
      <c r="T175" s="269"/>
      <c r="U175" s="179"/>
      <c r="V175" s="180"/>
    </row>
    <row r="176" spans="1:22" ht="39.950000000000003" customHeight="1" x14ac:dyDescent="0.25">
      <c r="A176" s="254"/>
      <c r="B176" s="255"/>
      <c r="C176" s="256"/>
      <c r="D176" s="257"/>
      <c r="E176" s="257"/>
      <c r="F176" s="257"/>
      <c r="G176" s="257"/>
      <c r="H176" s="135">
        <f>IF(Tabla1[[#This Row],[SUELDO BRUTO
(A)]]="",0,ROUNDDOWN(D176+E176-G176,2))</f>
        <v>0</v>
      </c>
      <c r="I176" s="257"/>
      <c r="J176" s="67">
        <f>IF(OR(Tabla1[[#This Row],[SUELDO BRUTO
(A)]]="",Tabla1[[#This Row],[SALARIO BRUTO IMPUTADO
(D)]]=""),0,I176/D176)</f>
        <v>0</v>
      </c>
      <c r="K176" s="263"/>
      <c r="L176" s="138">
        <f>IF(OR(Tabla1[[#This Row],[S. SOCIAL / OTROS 
A CARGO EMPRESA
(B)]]="",Tabla1[[#This Row],[% IMPUTACIÓN ]]=""),0,E176*J176)</f>
        <v>0</v>
      </c>
      <c r="M176" s="135">
        <f>MIN(Tabla1[[#This Row],[S. SOCIAL EMPRESA (DECLARADA POR LA UNIVERSIDAD)]],Tabla1[[#This Row],[S. SOCIAL EMPRESA (MÁXIMO IMPUTABLE)]])</f>
        <v>0</v>
      </c>
      <c r="N176" s="138">
        <f>IF(OR(Tabla1[[#This Row],[BONIFICACIÓN CUOTAS S. SOCIAL EMPRESA
(C)]]="",Tabla1[[#This Row],[% IMPUTACIÓN ]]=""),0,G176*J176)</f>
        <v>0</v>
      </c>
      <c r="O176" s="139">
        <f t="shared" si="2"/>
        <v>0</v>
      </c>
      <c r="P176" s="270"/>
      <c r="Q176" s="271"/>
      <c r="R176" s="267"/>
      <c r="S176" s="268"/>
      <c r="T176" s="269"/>
      <c r="U176" s="179"/>
      <c r="V176" s="180"/>
    </row>
    <row r="177" spans="1:22" ht="39.950000000000003" customHeight="1" x14ac:dyDescent="0.25">
      <c r="A177" s="254"/>
      <c r="B177" s="255"/>
      <c r="C177" s="256"/>
      <c r="D177" s="257"/>
      <c r="E177" s="257"/>
      <c r="F177" s="257"/>
      <c r="G177" s="257"/>
      <c r="H177" s="135">
        <f>IF(Tabla1[[#This Row],[SUELDO BRUTO
(A)]]="",0,ROUNDDOWN(D177+E177-G177,2))</f>
        <v>0</v>
      </c>
      <c r="I177" s="257"/>
      <c r="J177" s="67">
        <f>IF(OR(Tabla1[[#This Row],[SUELDO BRUTO
(A)]]="",Tabla1[[#This Row],[SALARIO BRUTO IMPUTADO
(D)]]=""),0,I177/D177)</f>
        <v>0</v>
      </c>
      <c r="K177" s="263"/>
      <c r="L177" s="138">
        <f>IF(OR(Tabla1[[#This Row],[S. SOCIAL / OTROS 
A CARGO EMPRESA
(B)]]="",Tabla1[[#This Row],[% IMPUTACIÓN ]]=""),0,E177*J177)</f>
        <v>0</v>
      </c>
      <c r="M177" s="135">
        <f>MIN(Tabla1[[#This Row],[S. SOCIAL EMPRESA (DECLARADA POR LA UNIVERSIDAD)]],Tabla1[[#This Row],[S. SOCIAL EMPRESA (MÁXIMO IMPUTABLE)]])</f>
        <v>0</v>
      </c>
      <c r="N177" s="138">
        <f>IF(OR(Tabla1[[#This Row],[BONIFICACIÓN CUOTAS S. SOCIAL EMPRESA
(C)]]="",Tabla1[[#This Row],[% IMPUTACIÓN ]]=""),0,G177*J177)</f>
        <v>0</v>
      </c>
      <c r="O177" s="139">
        <f t="shared" si="2"/>
        <v>0</v>
      </c>
      <c r="P177" s="270"/>
      <c r="Q177" s="271"/>
      <c r="R177" s="267"/>
      <c r="S177" s="268"/>
      <c r="T177" s="269"/>
      <c r="U177" s="179"/>
      <c r="V177" s="180"/>
    </row>
    <row r="178" spans="1:22" ht="39.950000000000003" customHeight="1" x14ac:dyDescent="0.25">
      <c r="A178" s="254"/>
      <c r="B178" s="255"/>
      <c r="C178" s="256"/>
      <c r="D178" s="257"/>
      <c r="E178" s="257"/>
      <c r="F178" s="257"/>
      <c r="G178" s="257"/>
      <c r="H178" s="135">
        <f>IF(Tabla1[[#This Row],[SUELDO BRUTO
(A)]]="",0,ROUNDDOWN(D178+E178-G178,2))</f>
        <v>0</v>
      </c>
      <c r="I178" s="257"/>
      <c r="J178" s="67">
        <f>IF(OR(Tabla1[[#This Row],[SUELDO BRUTO
(A)]]="",Tabla1[[#This Row],[SALARIO BRUTO IMPUTADO
(D)]]=""),0,I178/D178)</f>
        <v>0</v>
      </c>
      <c r="K178" s="263"/>
      <c r="L178" s="138">
        <f>IF(OR(Tabla1[[#This Row],[S. SOCIAL / OTROS 
A CARGO EMPRESA
(B)]]="",Tabla1[[#This Row],[% IMPUTACIÓN ]]=""),0,E178*J178)</f>
        <v>0</v>
      </c>
      <c r="M178" s="135">
        <f>MIN(Tabla1[[#This Row],[S. SOCIAL EMPRESA (DECLARADA POR LA UNIVERSIDAD)]],Tabla1[[#This Row],[S. SOCIAL EMPRESA (MÁXIMO IMPUTABLE)]])</f>
        <v>0</v>
      </c>
      <c r="N178" s="138">
        <f>IF(OR(Tabla1[[#This Row],[BONIFICACIÓN CUOTAS S. SOCIAL EMPRESA
(C)]]="",Tabla1[[#This Row],[% IMPUTACIÓN ]]=""),0,G178*J178)</f>
        <v>0</v>
      </c>
      <c r="O178" s="139">
        <f t="shared" si="2"/>
        <v>0</v>
      </c>
      <c r="P178" s="270"/>
      <c r="Q178" s="271"/>
      <c r="R178" s="267"/>
      <c r="S178" s="268"/>
      <c r="T178" s="269"/>
      <c r="U178" s="179"/>
      <c r="V178" s="180"/>
    </row>
    <row r="179" spans="1:22" ht="39.950000000000003" customHeight="1" x14ac:dyDescent="0.25">
      <c r="A179" s="254"/>
      <c r="B179" s="255"/>
      <c r="C179" s="256"/>
      <c r="D179" s="257"/>
      <c r="E179" s="257"/>
      <c r="F179" s="257"/>
      <c r="G179" s="257"/>
      <c r="H179" s="135">
        <f>IF(Tabla1[[#This Row],[SUELDO BRUTO
(A)]]="",0,ROUNDDOWN(D179+E179-G179,2))</f>
        <v>0</v>
      </c>
      <c r="I179" s="257"/>
      <c r="J179" s="67">
        <f>IF(OR(Tabla1[[#This Row],[SUELDO BRUTO
(A)]]="",Tabla1[[#This Row],[SALARIO BRUTO IMPUTADO
(D)]]=""),0,I179/D179)</f>
        <v>0</v>
      </c>
      <c r="K179" s="263"/>
      <c r="L179" s="138">
        <f>IF(OR(Tabla1[[#This Row],[S. SOCIAL / OTROS 
A CARGO EMPRESA
(B)]]="",Tabla1[[#This Row],[% IMPUTACIÓN ]]=""),0,E179*J179)</f>
        <v>0</v>
      </c>
      <c r="M179" s="135">
        <f>MIN(Tabla1[[#This Row],[S. SOCIAL EMPRESA (DECLARADA POR LA UNIVERSIDAD)]],Tabla1[[#This Row],[S. SOCIAL EMPRESA (MÁXIMO IMPUTABLE)]])</f>
        <v>0</v>
      </c>
      <c r="N179" s="138">
        <f>IF(OR(Tabla1[[#This Row],[BONIFICACIÓN CUOTAS S. SOCIAL EMPRESA
(C)]]="",Tabla1[[#This Row],[% IMPUTACIÓN ]]=""),0,G179*J179)</f>
        <v>0</v>
      </c>
      <c r="O179" s="139">
        <f t="shared" si="2"/>
        <v>0</v>
      </c>
      <c r="P179" s="270"/>
      <c r="Q179" s="271"/>
      <c r="R179" s="267"/>
      <c r="S179" s="268"/>
      <c r="T179" s="269"/>
      <c r="U179" s="179"/>
      <c r="V179" s="180"/>
    </row>
    <row r="180" spans="1:22" ht="39.950000000000003" customHeight="1" x14ac:dyDescent="0.25">
      <c r="A180" s="254"/>
      <c r="B180" s="255"/>
      <c r="C180" s="256"/>
      <c r="D180" s="257"/>
      <c r="E180" s="257"/>
      <c r="F180" s="257"/>
      <c r="G180" s="257"/>
      <c r="H180" s="135">
        <f>IF(Tabla1[[#This Row],[SUELDO BRUTO
(A)]]="",0,ROUNDDOWN(D180+E180-G180,2))</f>
        <v>0</v>
      </c>
      <c r="I180" s="257"/>
      <c r="J180" s="67">
        <f>IF(OR(Tabla1[[#This Row],[SUELDO BRUTO
(A)]]="",Tabla1[[#This Row],[SALARIO BRUTO IMPUTADO
(D)]]=""),0,I180/D180)</f>
        <v>0</v>
      </c>
      <c r="K180" s="263"/>
      <c r="L180" s="138">
        <f>IF(OR(Tabla1[[#This Row],[S. SOCIAL / OTROS 
A CARGO EMPRESA
(B)]]="",Tabla1[[#This Row],[% IMPUTACIÓN ]]=""),0,E180*J180)</f>
        <v>0</v>
      </c>
      <c r="M180" s="135">
        <f>MIN(Tabla1[[#This Row],[S. SOCIAL EMPRESA (DECLARADA POR LA UNIVERSIDAD)]],Tabla1[[#This Row],[S. SOCIAL EMPRESA (MÁXIMO IMPUTABLE)]])</f>
        <v>0</v>
      </c>
      <c r="N180" s="138">
        <f>IF(OR(Tabla1[[#This Row],[BONIFICACIÓN CUOTAS S. SOCIAL EMPRESA
(C)]]="",Tabla1[[#This Row],[% IMPUTACIÓN ]]=""),0,G180*J180)</f>
        <v>0</v>
      </c>
      <c r="O180" s="139">
        <f t="shared" si="2"/>
        <v>0</v>
      </c>
      <c r="P180" s="270"/>
      <c r="Q180" s="271"/>
      <c r="R180" s="267"/>
      <c r="S180" s="268"/>
      <c r="T180" s="269"/>
      <c r="U180" s="179"/>
      <c r="V180" s="180"/>
    </row>
    <row r="181" spans="1:22" ht="39.950000000000003" customHeight="1" x14ac:dyDescent="0.25">
      <c r="A181" s="254"/>
      <c r="B181" s="255"/>
      <c r="C181" s="256"/>
      <c r="D181" s="257"/>
      <c r="E181" s="257"/>
      <c r="F181" s="257"/>
      <c r="G181" s="257"/>
      <c r="H181" s="135">
        <f>IF(Tabla1[[#This Row],[SUELDO BRUTO
(A)]]="",0,ROUNDDOWN(D181+E181-G181,2))</f>
        <v>0</v>
      </c>
      <c r="I181" s="257"/>
      <c r="J181" s="67">
        <f>IF(OR(Tabla1[[#This Row],[SUELDO BRUTO
(A)]]="",Tabla1[[#This Row],[SALARIO BRUTO IMPUTADO
(D)]]=""),0,I181/D181)</f>
        <v>0</v>
      </c>
      <c r="K181" s="263"/>
      <c r="L181" s="138">
        <f>IF(OR(Tabla1[[#This Row],[S. SOCIAL / OTROS 
A CARGO EMPRESA
(B)]]="",Tabla1[[#This Row],[% IMPUTACIÓN ]]=""),0,E181*J181)</f>
        <v>0</v>
      </c>
      <c r="M181" s="135">
        <f>MIN(Tabla1[[#This Row],[S. SOCIAL EMPRESA (DECLARADA POR LA UNIVERSIDAD)]],Tabla1[[#This Row],[S. SOCIAL EMPRESA (MÁXIMO IMPUTABLE)]])</f>
        <v>0</v>
      </c>
      <c r="N181" s="138">
        <f>IF(OR(Tabla1[[#This Row],[BONIFICACIÓN CUOTAS S. SOCIAL EMPRESA
(C)]]="",Tabla1[[#This Row],[% IMPUTACIÓN ]]=""),0,G181*J181)</f>
        <v>0</v>
      </c>
      <c r="O181" s="139">
        <f t="shared" si="2"/>
        <v>0</v>
      </c>
      <c r="P181" s="270"/>
      <c r="Q181" s="271"/>
      <c r="R181" s="267"/>
      <c r="S181" s="268"/>
      <c r="T181" s="269"/>
      <c r="U181" s="179"/>
      <c r="V181" s="180"/>
    </row>
    <row r="182" spans="1:22" ht="39.950000000000003" customHeight="1" x14ac:dyDescent="0.25">
      <c r="A182" s="254"/>
      <c r="B182" s="255"/>
      <c r="C182" s="256"/>
      <c r="D182" s="257"/>
      <c r="E182" s="257"/>
      <c r="F182" s="257"/>
      <c r="G182" s="257"/>
      <c r="H182" s="135">
        <f>IF(Tabla1[[#This Row],[SUELDO BRUTO
(A)]]="",0,ROUNDDOWN(D182+E182-G182,2))</f>
        <v>0</v>
      </c>
      <c r="I182" s="257"/>
      <c r="J182" s="67">
        <f>IF(OR(Tabla1[[#This Row],[SUELDO BRUTO
(A)]]="",Tabla1[[#This Row],[SALARIO BRUTO IMPUTADO
(D)]]=""),0,I182/D182)</f>
        <v>0</v>
      </c>
      <c r="K182" s="263"/>
      <c r="L182" s="138">
        <f>IF(OR(Tabla1[[#This Row],[S. SOCIAL / OTROS 
A CARGO EMPRESA
(B)]]="",Tabla1[[#This Row],[% IMPUTACIÓN ]]=""),0,E182*J182)</f>
        <v>0</v>
      </c>
      <c r="M182" s="135">
        <f>MIN(Tabla1[[#This Row],[S. SOCIAL EMPRESA (DECLARADA POR LA UNIVERSIDAD)]],Tabla1[[#This Row],[S. SOCIAL EMPRESA (MÁXIMO IMPUTABLE)]])</f>
        <v>0</v>
      </c>
      <c r="N182" s="138">
        <f>IF(OR(Tabla1[[#This Row],[BONIFICACIÓN CUOTAS S. SOCIAL EMPRESA
(C)]]="",Tabla1[[#This Row],[% IMPUTACIÓN ]]=""),0,G182*J182)</f>
        <v>0</v>
      </c>
      <c r="O182" s="139">
        <f t="shared" si="2"/>
        <v>0</v>
      </c>
      <c r="P182" s="270"/>
      <c r="Q182" s="271"/>
      <c r="R182" s="267"/>
      <c r="S182" s="268"/>
      <c r="T182" s="269"/>
      <c r="U182" s="179"/>
      <c r="V182" s="180"/>
    </row>
    <row r="183" spans="1:22" ht="39.950000000000003" customHeight="1" x14ac:dyDescent="0.25">
      <c r="A183" s="254"/>
      <c r="B183" s="255"/>
      <c r="C183" s="256"/>
      <c r="D183" s="257"/>
      <c r="E183" s="257"/>
      <c r="F183" s="257"/>
      <c r="G183" s="257"/>
      <c r="H183" s="135">
        <f>IF(Tabla1[[#This Row],[SUELDO BRUTO
(A)]]="",0,ROUNDDOWN(D183+E183-G183,2))</f>
        <v>0</v>
      </c>
      <c r="I183" s="257"/>
      <c r="J183" s="67">
        <f>IF(OR(Tabla1[[#This Row],[SUELDO BRUTO
(A)]]="",Tabla1[[#This Row],[SALARIO BRUTO IMPUTADO
(D)]]=""),0,I183/D183)</f>
        <v>0</v>
      </c>
      <c r="K183" s="263"/>
      <c r="L183" s="138">
        <f>IF(OR(Tabla1[[#This Row],[S. SOCIAL / OTROS 
A CARGO EMPRESA
(B)]]="",Tabla1[[#This Row],[% IMPUTACIÓN ]]=""),0,E183*J183)</f>
        <v>0</v>
      </c>
      <c r="M183" s="135">
        <f>MIN(Tabla1[[#This Row],[S. SOCIAL EMPRESA (DECLARADA POR LA UNIVERSIDAD)]],Tabla1[[#This Row],[S. SOCIAL EMPRESA (MÁXIMO IMPUTABLE)]])</f>
        <v>0</v>
      </c>
      <c r="N183" s="138">
        <f>IF(OR(Tabla1[[#This Row],[BONIFICACIÓN CUOTAS S. SOCIAL EMPRESA
(C)]]="",Tabla1[[#This Row],[% IMPUTACIÓN ]]=""),0,G183*J183)</f>
        <v>0</v>
      </c>
      <c r="O183" s="139">
        <f t="shared" si="2"/>
        <v>0</v>
      </c>
      <c r="P183" s="270"/>
      <c r="Q183" s="271"/>
      <c r="R183" s="267"/>
      <c r="S183" s="268"/>
      <c r="T183" s="269"/>
      <c r="U183" s="179"/>
      <c r="V183" s="180"/>
    </row>
    <row r="184" spans="1:22" ht="39.950000000000003" customHeight="1" x14ac:dyDescent="0.25">
      <c r="A184" s="254"/>
      <c r="B184" s="255"/>
      <c r="C184" s="256"/>
      <c r="D184" s="257"/>
      <c r="E184" s="257"/>
      <c r="F184" s="257"/>
      <c r="G184" s="257"/>
      <c r="H184" s="135">
        <f>IF(Tabla1[[#This Row],[SUELDO BRUTO
(A)]]="",0,ROUNDDOWN(D184+E184-G184,2))</f>
        <v>0</v>
      </c>
      <c r="I184" s="257"/>
      <c r="J184" s="67">
        <f>IF(OR(Tabla1[[#This Row],[SUELDO BRUTO
(A)]]="",Tabla1[[#This Row],[SALARIO BRUTO IMPUTADO
(D)]]=""),0,I184/D184)</f>
        <v>0</v>
      </c>
      <c r="K184" s="263"/>
      <c r="L184" s="138">
        <f>IF(OR(Tabla1[[#This Row],[S. SOCIAL / OTROS 
A CARGO EMPRESA
(B)]]="",Tabla1[[#This Row],[% IMPUTACIÓN ]]=""),0,E184*J184)</f>
        <v>0</v>
      </c>
      <c r="M184" s="135">
        <f>MIN(Tabla1[[#This Row],[S. SOCIAL EMPRESA (DECLARADA POR LA UNIVERSIDAD)]],Tabla1[[#This Row],[S. SOCIAL EMPRESA (MÁXIMO IMPUTABLE)]])</f>
        <v>0</v>
      </c>
      <c r="N184" s="138">
        <f>IF(OR(Tabla1[[#This Row],[BONIFICACIÓN CUOTAS S. SOCIAL EMPRESA
(C)]]="",Tabla1[[#This Row],[% IMPUTACIÓN ]]=""),0,G184*J184)</f>
        <v>0</v>
      </c>
      <c r="O184" s="139">
        <f t="shared" si="2"/>
        <v>0</v>
      </c>
      <c r="P184" s="270"/>
      <c r="Q184" s="271"/>
      <c r="R184" s="267"/>
      <c r="S184" s="268"/>
      <c r="T184" s="269"/>
      <c r="U184" s="179"/>
      <c r="V184" s="180"/>
    </row>
    <row r="185" spans="1:22" ht="39.950000000000003" customHeight="1" x14ac:dyDescent="0.25">
      <c r="A185" s="254"/>
      <c r="B185" s="255"/>
      <c r="C185" s="256"/>
      <c r="D185" s="257"/>
      <c r="E185" s="257"/>
      <c r="F185" s="257"/>
      <c r="G185" s="257"/>
      <c r="H185" s="135">
        <f>IF(Tabla1[[#This Row],[SUELDO BRUTO
(A)]]="",0,ROUNDDOWN(D185+E185-G185,2))</f>
        <v>0</v>
      </c>
      <c r="I185" s="257"/>
      <c r="J185" s="67">
        <f>IF(OR(Tabla1[[#This Row],[SUELDO BRUTO
(A)]]="",Tabla1[[#This Row],[SALARIO BRUTO IMPUTADO
(D)]]=""),0,I185/D185)</f>
        <v>0</v>
      </c>
      <c r="K185" s="263"/>
      <c r="L185" s="138">
        <f>IF(OR(Tabla1[[#This Row],[S. SOCIAL / OTROS 
A CARGO EMPRESA
(B)]]="",Tabla1[[#This Row],[% IMPUTACIÓN ]]=""),0,E185*J185)</f>
        <v>0</v>
      </c>
      <c r="M185" s="135">
        <f>MIN(Tabla1[[#This Row],[S. SOCIAL EMPRESA (DECLARADA POR LA UNIVERSIDAD)]],Tabla1[[#This Row],[S. SOCIAL EMPRESA (MÁXIMO IMPUTABLE)]])</f>
        <v>0</v>
      </c>
      <c r="N185" s="138">
        <f>IF(OR(Tabla1[[#This Row],[BONIFICACIÓN CUOTAS S. SOCIAL EMPRESA
(C)]]="",Tabla1[[#This Row],[% IMPUTACIÓN ]]=""),0,G185*J185)</f>
        <v>0</v>
      </c>
      <c r="O185" s="139">
        <f t="shared" si="2"/>
        <v>0</v>
      </c>
      <c r="P185" s="270"/>
      <c r="Q185" s="271"/>
      <c r="R185" s="267"/>
      <c r="S185" s="268"/>
      <c r="T185" s="269"/>
      <c r="U185" s="179"/>
      <c r="V185" s="180"/>
    </row>
    <row r="186" spans="1:22" ht="39.950000000000003" customHeight="1" x14ac:dyDescent="0.25">
      <c r="A186" s="254"/>
      <c r="B186" s="255"/>
      <c r="C186" s="256"/>
      <c r="D186" s="257"/>
      <c r="E186" s="257"/>
      <c r="F186" s="257"/>
      <c r="G186" s="257"/>
      <c r="H186" s="135">
        <f>IF(Tabla1[[#This Row],[SUELDO BRUTO
(A)]]="",0,ROUNDDOWN(D186+E186-G186,2))</f>
        <v>0</v>
      </c>
      <c r="I186" s="257"/>
      <c r="J186" s="67">
        <f>IF(OR(Tabla1[[#This Row],[SUELDO BRUTO
(A)]]="",Tabla1[[#This Row],[SALARIO BRUTO IMPUTADO
(D)]]=""),0,I186/D186)</f>
        <v>0</v>
      </c>
      <c r="K186" s="263"/>
      <c r="L186" s="138">
        <f>IF(OR(Tabla1[[#This Row],[S. SOCIAL / OTROS 
A CARGO EMPRESA
(B)]]="",Tabla1[[#This Row],[% IMPUTACIÓN ]]=""),0,E186*J186)</f>
        <v>0</v>
      </c>
      <c r="M186" s="135">
        <f>MIN(Tabla1[[#This Row],[S. SOCIAL EMPRESA (DECLARADA POR LA UNIVERSIDAD)]],Tabla1[[#This Row],[S. SOCIAL EMPRESA (MÁXIMO IMPUTABLE)]])</f>
        <v>0</v>
      </c>
      <c r="N186" s="138">
        <f>IF(OR(Tabla1[[#This Row],[BONIFICACIÓN CUOTAS S. SOCIAL EMPRESA
(C)]]="",Tabla1[[#This Row],[% IMPUTACIÓN ]]=""),0,G186*J186)</f>
        <v>0</v>
      </c>
      <c r="O186" s="139">
        <f t="shared" si="2"/>
        <v>0</v>
      </c>
      <c r="P186" s="270"/>
      <c r="Q186" s="271"/>
      <c r="R186" s="267"/>
      <c r="S186" s="268"/>
      <c r="T186" s="269"/>
      <c r="U186" s="179"/>
      <c r="V186" s="180"/>
    </row>
    <row r="187" spans="1:22" ht="39.950000000000003" customHeight="1" x14ac:dyDescent="0.25">
      <c r="A187" s="254"/>
      <c r="B187" s="255"/>
      <c r="C187" s="256"/>
      <c r="D187" s="257"/>
      <c r="E187" s="257"/>
      <c r="F187" s="257"/>
      <c r="G187" s="257"/>
      <c r="H187" s="135">
        <f>IF(Tabla1[[#This Row],[SUELDO BRUTO
(A)]]="",0,ROUNDDOWN(D187+E187-G187,2))</f>
        <v>0</v>
      </c>
      <c r="I187" s="257"/>
      <c r="J187" s="67">
        <f>IF(OR(Tabla1[[#This Row],[SUELDO BRUTO
(A)]]="",Tabla1[[#This Row],[SALARIO BRUTO IMPUTADO
(D)]]=""),0,I187/D187)</f>
        <v>0</v>
      </c>
      <c r="K187" s="263"/>
      <c r="L187" s="138">
        <f>IF(OR(Tabla1[[#This Row],[S. SOCIAL / OTROS 
A CARGO EMPRESA
(B)]]="",Tabla1[[#This Row],[% IMPUTACIÓN ]]=""),0,E187*J187)</f>
        <v>0</v>
      </c>
      <c r="M187" s="135">
        <f>MIN(Tabla1[[#This Row],[S. SOCIAL EMPRESA (DECLARADA POR LA UNIVERSIDAD)]],Tabla1[[#This Row],[S. SOCIAL EMPRESA (MÁXIMO IMPUTABLE)]])</f>
        <v>0</v>
      </c>
      <c r="N187" s="138">
        <f>IF(OR(Tabla1[[#This Row],[BONIFICACIÓN CUOTAS S. SOCIAL EMPRESA
(C)]]="",Tabla1[[#This Row],[% IMPUTACIÓN ]]=""),0,G187*J187)</f>
        <v>0</v>
      </c>
      <c r="O187" s="139">
        <f t="shared" si="2"/>
        <v>0</v>
      </c>
      <c r="P187" s="270"/>
      <c r="Q187" s="271"/>
      <c r="R187" s="267"/>
      <c r="S187" s="268"/>
      <c r="T187" s="269"/>
      <c r="U187" s="179"/>
      <c r="V187" s="180"/>
    </row>
    <row r="188" spans="1:22" ht="39.950000000000003" customHeight="1" x14ac:dyDescent="0.25">
      <c r="A188" s="254"/>
      <c r="B188" s="255"/>
      <c r="C188" s="256"/>
      <c r="D188" s="257"/>
      <c r="E188" s="257"/>
      <c r="F188" s="257"/>
      <c r="G188" s="257"/>
      <c r="H188" s="135">
        <f>IF(Tabla1[[#This Row],[SUELDO BRUTO
(A)]]="",0,ROUNDDOWN(D188+E188-G188,2))</f>
        <v>0</v>
      </c>
      <c r="I188" s="257"/>
      <c r="J188" s="67">
        <f>IF(OR(Tabla1[[#This Row],[SUELDO BRUTO
(A)]]="",Tabla1[[#This Row],[SALARIO BRUTO IMPUTADO
(D)]]=""),0,I188/D188)</f>
        <v>0</v>
      </c>
      <c r="K188" s="263"/>
      <c r="L188" s="138">
        <f>IF(OR(Tabla1[[#This Row],[S. SOCIAL / OTROS 
A CARGO EMPRESA
(B)]]="",Tabla1[[#This Row],[% IMPUTACIÓN ]]=""),0,E188*J188)</f>
        <v>0</v>
      </c>
      <c r="M188" s="135">
        <f>MIN(Tabla1[[#This Row],[S. SOCIAL EMPRESA (DECLARADA POR LA UNIVERSIDAD)]],Tabla1[[#This Row],[S. SOCIAL EMPRESA (MÁXIMO IMPUTABLE)]])</f>
        <v>0</v>
      </c>
      <c r="N188" s="138">
        <f>IF(OR(Tabla1[[#This Row],[BONIFICACIÓN CUOTAS S. SOCIAL EMPRESA
(C)]]="",Tabla1[[#This Row],[% IMPUTACIÓN ]]=""),0,G188*J188)</f>
        <v>0</v>
      </c>
      <c r="O188" s="139">
        <f t="shared" si="2"/>
        <v>0</v>
      </c>
      <c r="P188" s="270"/>
      <c r="Q188" s="271"/>
      <c r="R188" s="272"/>
      <c r="S188" s="273"/>
      <c r="T188" s="274"/>
      <c r="U188" s="179"/>
      <c r="V188" s="180"/>
    </row>
    <row r="189" spans="1:22" ht="39.950000000000003" customHeight="1" x14ac:dyDescent="0.25">
      <c r="A189" s="254"/>
      <c r="B189" s="255"/>
      <c r="C189" s="256"/>
      <c r="D189" s="257"/>
      <c r="E189" s="257"/>
      <c r="F189" s="257"/>
      <c r="G189" s="257"/>
      <c r="H189" s="135">
        <f>IF(Tabla1[[#This Row],[SUELDO BRUTO
(A)]]="",0,ROUNDDOWN(D189+E189-G189,2))</f>
        <v>0</v>
      </c>
      <c r="I189" s="257"/>
      <c r="J189" s="67">
        <f>IF(OR(Tabla1[[#This Row],[SUELDO BRUTO
(A)]]="",Tabla1[[#This Row],[SALARIO BRUTO IMPUTADO
(D)]]=""),0,I189/D189)</f>
        <v>0</v>
      </c>
      <c r="K189" s="263"/>
      <c r="L189" s="138">
        <f>IF(OR(Tabla1[[#This Row],[S. SOCIAL / OTROS 
A CARGO EMPRESA
(B)]]="",Tabla1[[#This Row],[% IMPUTACIÓN ]]=""),0,E189*J189)</f>
        <v>0</v>
      </c>
      <c r="M189" s="135">
        <f>MIN(Tabla1[[#This Row],[S. SOCIAL EMPRESA (DECLARADA POR LA UNIVERSIDAD)]],Tabla1[[#This Row],[S. SOCIAL EMPRESA (MÁXIMO IMPUTABLE)]])</f>
        <v>0</v>
      </c>
      <c r="N189" s="138">
        <f>IF(OR(Tabla1[[#This Row],[BONIFICACIÓN CUOTAS S. SOCIAL EMPRESA
(C)]]="",Tabla1[[#This Row],[% IMPUTACIÓN ]]=""),0,G189*J189)</f>
        <v>0</v>
      </c>
      <c r="O189" s="139">
        <f t="shared" si="2"/>
        <v>0</v>
      </c>
      <c r="P189" s="270"/>
      <c r="Q189" s="271"/>
      <c r="R189" s="272"/>
      <c r="S189" s="273"/>
      <c r="T189" s="274"/>
      <c r="U189" s="179"/>
      <c r="V189" s="180"/>
    </row>
    <row r="190" spans="1:22" ht="39.950000000000003" customHeight="1" x14ac:dyDescent="0.25">
      <c r="A190" s="254"/>
      <c r="B190" s="255"/>
      <c r="C190" s="256"/>
      <c r="D190" s="257"/>
      <c r="E190" s="257"/>
      <c r="F190" s="257"/>
      <c r="G190" s="257"/>
      <c r="H190" s="135">
        <f>IF(Tabla1[[#This Row],[SUELDO BRUTO
(A)]]="",0,ROUNDDOWN(D190+E190-G190,2))</f>
        <v>0</v>
      </c>
      <c r="I190" s="257"/>
      <c r="J190" s="67">
        <f>IF(OR(Tabla1[[#This Row],[SUELDO BRUTO
(A)]]="",Tabla1[[#This Row],[SALARIO BRUTO IMPUTADO
(D)]]=""),0,I190/D190)</f>
        <v>0</v>
      </c>
      <c r="K190" s="263"/>
      <c r="L190" s="138">
        <f>IF(OR(Tabla1[[#This Row],[S. SOCIAL / OTROS 
A CARGO EMPRESA
(B)]]="",Tabla1[[#This Row],[% IMPUTACIÓN ]]=""),0,E190*J190)</f>
        <v>0</v>
      </c>
      <c r="M190" s="135">
        <f>MIN(Tabla1[[#This Row],[S. SOCIAL EMPRESA (DECLARADA POR LA UNIVERSIDAD)]],Tabla1[[#This Row],[S. SOCIAL EMPRESA (MÁXIMO IMPUTABLE)]])</f>
        <v>0</v>
      </c>
      <c r="N190" s="138">
        <f>IF(OR(Tabla1[[#This Row],[BONIFICACIÓN CUOTAS S. SOCIAL EMPRESA
(C)]]="",Tabla1[[#This Row],[% IMPUTACIÓN ]]=""),0,G190*J190)</f>
        <v>0</v>
      </c>
      <c r="O190" s="139">
        <f t="shared" si="2"/>
        <v>0</v>
      </c>
      <c r="P190" s="270"/>
      <c r="Q190" s="271"/>
      <c r="R190" s="272"/>
      <c r="S190" s="273"/>
      <c r="T190" s="274"/>
      <c r="U190" s="179"/>
      <c r="V190" s="180"/>
    </row>
    <row r="191" spans="1:22" ht="39.950000000000003" customHeight="1" x14ac:dyDescent="0.25">
      <c r="A191" s="254"/>
      <c r="B191" s="255"/>
      <c r="C191" s="256"/>
      <c r="D191" s="257"/>
      <c r="E191" s="257"/>
      <c r="F191" s="257"/>
      <c r="G191" s="257"/>
      <c r="H191" s="135">
        <f>IF(Tabla1[[#This Row],[SUELDO BRUTO
(A)]]="",0,ROUNDDOWN(D191+E191-G191,2))</f>
        <v>0</v>
      </c>
      <c r="I191" s="257"/>
      <c r="J191" s="67">
        <f>IF(OR(Tabla1[[#This Row],[SUELDO BRUTO
(A)]]="",Tabla1[[#This Row],[SALARIO BRUTO IMPUTADO
(D)]]=""),0,I191/D191)</f>
        <v>0</v>
      </c>
      <c r="K191" s="263"/>
      <c r="L191" s="138">
        <f>IF(OR(Tabla1[[#This Row],[S. SOCIAL / OTROS 
A CARGO EMPRESA
(B)]]="",Tabla1[[#This Row],[% IMPUTACIÓN ]]=""),0,E191*J191)</f>
        <v>0</v>
      </c>
      <c r="M191" s="135">
        <f>MIN(Tabla1[[#This Row],[S. SOCIAL EMPRESA (DECLARADA POR LA UNIVERSIDAD)]],Tabla1[[#This Row],[S. SOCIAL EMPRESA (MÁXIMO IMPUTABLE)]])</f>
        <v>0</v>
      </c>
      <c r="N191" s="138">
        <f>IF(OR(Tabla1[[#This Row],[BONIFICACIÓN CUOTAS S. SOCIAL EMPRESA
(C)]]="",Tabla1[[#This Row],[% IMPUTACIÓN ]]=""),0,G191*J191)</f>
        <v>0</v>
      </c>
      <c r="O191" s="139">
        <f t="shared" si="2"/>
        <v>0</v>
      </c>
      <c r="P191" s="270"/>
      <c r="Q191" s="271"/>
      <c r="R191" s="272"/>
      <c r="S191" s="273"/>
      <c r="T191" s="274"/>
      <c r="U191" s="179"/>
      <c r="V191" s="180"/>
    </row>
    <row r="192" spans="1:22" ht="39.950000000000003" customHeight="1" x14ac:dyDescent="0.25">
      <c r="A192" s="254"/>
      <c r="B192" s="255"/>
      <c r="C192" s="256"/>
      <c r="D192" s="257"/>
      <c r="E192" s="257"/>
      <c r="F192" s="257"/>
      <c r="G192" s="257"/>
      <c r="H192" s="135">
        <f>IF(Tabla1[[#This Row],[SUELDO BRUTO
(A)]]="",0,ROUNDDOWN(D192+E192-G192,2))</f>
        <v>0</v>
      </c>
      <c r="I192" s="257"/>
      <c r="J192" s="67">
        <f>IF(OR(Tabla1[[#This Row],[SUELDO BRUTO
(A)]]="",Tabla1[[#This Row],[SALARIO BRUTO IMPUTADO
(D)]]=""),0,I192/D192)</f>
        <v>0</v>
      </c>
      <c r="K192" s="263"/>
      <c r="L192" s="138">
        <f>IF(OR(Tabla1[[#This Row],[S. SOCIAL / OTROS 
A CARGO EMPRESA
(B)]]="",Tabla1[[#This Row],[% IMPUTACIÓN ]]=""),0,E192*J192)</f>
        <v>0</v>
      </c>
      <c r="M192" s="135">
        <f>MIN(Tabla1[[#This Row],[S. SOCIAL EMPRESA (DECLARADA POR LA UNIVERSIDAD)]],Tabla1[[#This Row],[S. SOCIAL EMPRESA (MÁXIMO IMPUTABLE)]])</f>
        <v>0</v>
      </c>
      <c r="N192" s="138">
        <f>IF(OR(Tabla1[[#This Row],[BONIFICACIÓN CUOTAS S. SOCIAL EMPRESA
(C)]]="",Tabla1[[#This Row],[% IMPUTACIÓN ]]=""),0,G192*J192)</f>
        <v>0</v>
      </c>
      <c r="O192" s="139">
        <f t="shared" si="2"/>
        <v>0</v>
      </c>
      <c r="P192" s="270"/>
      <c r="Q192" s="271"/>
      <c r="R192" s="272"/>
      <c r="S192" s="273"/>
      <c r="T192" s="274"/>
      <c r="U192" s="179"/>
      <c r="V192" s="180"/>
    </row>
    <row r="193" spans="1:22" ht="39.950000000000003" customHeight="1" x14ac:dyDescent="0.25">
      <c r="A193" s="254"/>
      <c r="B193" s="255"/>
      <c r="C193" s="256"/>
      <c r="D193" s="257"/>
      <c r="E193" s="257"/>
      <c r="F193" s="257"/>
      <c r="G193" s="257"/>
      <c r="H193" s="135">
        <f>IF(Tabla1[[#This Row],[SUELDO BRUTO
(A)]]="",0,ROUNDDOWN(D193+E193-G193,2))</f>
        <v>0</v>
      </c>
      <c r="I193" s="257"/>
      <c r="J193" s="67">
        <f>IF(OR(Tabla1[[#This Row],[SUELDO BRUTO
(A)]]="",Tabla1[[#This Row],[SALARIO BRUTO IMPUTADO
(D)]]=""),0,I193/D193)</f>
        <v>0</v>
      </c>
      <c r="K193" s="263"/>
      <c r="L193" s="138">
        <f>IF(OR(Tabla1[[#This Row],[S. SOCIAL / OTROS 
A CARGO EMPRESA
(B)]]="",Tabla1[[#This Row],[% IMPUTACIÓN ]]=""),0,E193*J193)</f>
        <v>0</v>
      </c>
      <c r="M193" s="135">
        <f>MIN(Tabla1[[#This Row],[S. SOCIAL EMPRESA (DECLARADA POR LA UNIVERSIDAD)]],Tabla1[[#This Row],[S. SOCIAL EMPRESA (MÁXIMO IMPUTABLE)]])</f>
        <v>0</v>
      </c>
      <c r="N193" s="138">
        <f>IF(OR(Tabla1[[#This Row],[BONIFICACIÓN CUOTAS S. SOCIAL EMPRESA
(C)]]="",Tabla1[[#This Row],[% IMPUTACIÓN ]]=""),0,G193*J193)</f>
        <v>0</v>
      </c>
      <c r="O193" s="139">
        <f t="shared" si="2"/>
        <v>0</v>
      </c>
      <c r="P193" s="270"/>
      <c r="Q193" s="271"/>
      <c r="R193" s="272"/>
      <c r="S193" s="273"/>
      <c r="T193" s="274"/>
      <c r="U193" s="179"/>
      <c r="V193" s="180"/>
    </row>
    <row r="194" spans="1:22" ht="39.950000000000003" customHeight="1" x14ac:dyDescent="0.25">
      <c r="A194" s="254"/>
      <c r="B194" s="255"/>
      <c r="C194" s="256"/>
      <c r="D194" s="257"/>
      <c r="E194" s="257"/>
      <c r="F194" s="257"/>
      <c r="G194" s="257"/>
      <c r="H194" s="135">
        <f>IF(Tabla1[[#This Row],[SUELDO BRUTO
(A)]]="",0,ROUNDDOWN(D194+E194-G194,2))</f>
        <v>0</v>
      </c>
      <c r="I194" s="257"/>
      <c r="J194" s="67">
        <f>IF(OR(Tabla1[[#This Row],[SUELDO BRUTO
(A)]]="",Tabla1[[#This Row],[SALARIO BRUTO IMPUTADO
(D)]]=""),0,I194/D194)</f>
        <v>0</v>
      </c>
      <c r="K194" s="263"/>
      <c r="L194" s="138">
        <f>IF(OR(Tabla1[[#This Row],[S. SOCIAL / OTROS 
A CARGO EMPRESA
(B)]]="",Tabla1[[#This Row],[% IMPUTACIÓN ]]=""),0,E194*J194)</f>
        <v>0</v>
      </c>
      <c r="M194" s="135">
        <f>MIN(Tabla1[[#This Row],[S. SOCIAL EMPRESA (DECLARADA POR LA UNIVERSIDAD)]],Tabla1[[#This Row],[S. SOCIAL EMPRESA (MÁXIMO IMPUTABLE)]])</f>
        <v>0</v>
      </c>
      <c r="N194" s="138">
        <f>IF(OR(Tabla1[[#This Row],[BONIFICACIÓN CUOTAS S. SOCIAL EMPRESA
(C)]]="",Tabla1[[#This Row],[% IMPUTACIÓN ]]=""),0,G194*J194)</f>
        <v>0</v>
      </c>
      <c r="O194" s="139">
        <f t="shared" si="2"/>
        <v>0</v>
      </c>
      <c r="P194" s="270"/>
      <c r="Q194" s="271"/>
      <c r="R194" s="272"/>
      <c r="S194" s="273"/>
      <c r="T194" s="274"/>
      <c r="U194" s="179"/>
      <c r="V194" s="180"/>
    </row>
    <row r="195" spans="1:22" ht="39.950000000000003" customHeight="1" x14ac:dyDescent="0.25">
      <c r="A195" s="254"/>
      <c r="B195" s="255"/>
      <c r="C195" s="256"/>
      <c r="D195" s="257"/>
      <c r="E195" s="257"/>
      <c r="F195" s="257"/>
      <c r="G195" s="257"/>
      <c r="H195" s="135">
        <f>IF(Tabla1[[#This Row],[SUELDO BRUTO
(A)]]="",0,ROUNDDOWN(D195+E195-G195,2))</f>
        <v>0</v>
      </c>
      <c r="I195" s="257"/>
      <c r="J195" s="67">
        <f>IF(OR(Tabla1[[#This Row],[SUELDO BRUTO
(A)]]="",Tabla1[[#This Row],[SALARIO BRUTO IMPUTADO
(D)]]=""),0,I195/D195)</f>
        <v>0</v>
      </c>
      <c r="K195" s="263"/>
      <c r="L195" s="138">
        <f>IF(OR(Tabla1[[#This Row],[S. SOCIAL / OTROS 
A CARGO EMPRESA
(B)]]="",Tabla1[[#This Row],[% IMPUTACIÓN ]]=""),0,E195*J195)</f>
        <v>0</v>
      </c>
      <c r="M195" s="135">
        <f>MIN(Tabla1[[#This Row],[S. SOCIAL EMPRESA (DECLARADA POR LA UNIVERSIDAD)]],Tabla1[[#This Row],[S. SOCIAL EMPRESA (MÁXIMO IMPUTABLE)]])</f>
        <v>0</v>
      </c>
      <c r="N195" s="138">
        <f>IF(OR(Tabla1[[#This Row],[BONIFICACIÓN CUOTAS S. SOCIAL EMPRESA
(C)]]="",Tabla1[[#This Row],[% IMPUTACIÓN ]]=""),0,G195*J195)</f>
        <v>0</v>
      </c>
      <c r="O195" s="139">
        <f t="shared" si="2"/>
        <v>0</v>
      </c>
      <c r="P195" s="270"/>
      <c r="Q195" s="271"/>
      <c r="R195" s="272"/>
      <c r="S195" s="273"/>
      <c r="T195" s="274"/>
      <c r="U195" s="179"/>
      <c r="V195" s="180"/>
    </row>
    <row r="196" spans="1:22" ht="39.950000000000003" customHeight="1" x14ac:dyDescent="0.25">
      <c r="A196" s="254"/>
      <c r="B196" s="255"/>
      <c r="C196" s="256"/>
      <c r="D196" s="257"/>
      <c r="E196" s="257"/>
      <c r="F196" s="257"/>
      <c r="G196" s="257"/>
      <c r="H196" s="135">
        <f>IF(Tabla1[[#This Row],[SUELDO BRUTO
(A)]]="",0,ROUNDDOWN(D196+E196-G196,2))</f>
        <v>0</v>
      </c>
      <c r="I196" s="257"/>
      <c r="J196" s="67">
        <f>IF(OR(Tabla1[[#This Row],[SUELDO BRUTO
(A)]]="",Tabla1[[#This Row],[SALARIO BRUTO IMPUTADO
(D)]]=""),0,I196/D196)</f>
        <v>0</v>
      </c>
      <c r="K196" s="263"/>
      <c r="L196" s="138">
        <f>IF(OR(Tabla1[[#This Row],[S. SOCIAL / OTROS 
A CARGO EMPRESA
(B)]]="",Tabla1[[#This Row],[% IMPUTACIÓN ]]=""),0,E196*J196)</f>
        <v>0</v>
      </c>
      <c r="M196" s="135">
        <f>MIN(Tabla1[[#This Row],[S. SOCIAL EMPRESA (DECLARADA POR LA UNIVERSIDAD)]],Tabla1[[#This Row],[S. SOCIAL EMPRESA (MÁXIMO IMPUTABLE)]])</f>
        <v>0</v>
      </c>
      <c r="N196" s="138">
        <f>IF(OR(Tabla1[[#This Row],[BONIFICACIÓN CUOTAS S. SOCIAL EMPRESA
(C)]]="",Tabla1[[#This Row],[% IMPUTACIÓN ]]=""),0,G196*J196)</f>
        <v>0</v>
      </c>
      <c r="O196" s="139">
        <f t="shared" si="2"/>
        <v>0</v>
      </c>
      <c r="P196" s="270"/>
      <c r="Q196" s="271"/>
      <c r="R196" s="272"/>
      <c r="S196" s="273"/>
      <c r="T196" s="274"/>
      <c r="U196" s="179"/>
      <c r="V196" s="180"/>
    </row>
    <row r="197" spans="1:22" ht="39.950000000000003" customHeight="1" x14ac:dyDescent="0.25">
      <c r="A197" s="254"/>
      <c r="B197" s="255"/>
      <c r="C197" s="256"/>
      <c r="D197" s="257"/>
      <c r="E197" s="257"/>
      <c r="F197" s="257"/>
      <c r="G197" s="257"/>
      <c r="H197" s="135">
        <f>IF(Tabla1[[#This Row],[SUELDO BRUTO
(A)]]="",0,ROUNDDOWN(D197+E197-G197,2))</f>
        <v>0</v>
      </c>
      <c r="I197" s="257"/>
      <c r="J197" s="67">
        <f>IF(OR(Tabla1[[#This Row],[SUELDO BRUTO
(A)]]="",Tabla1[[#This Row],[SALARIO BRUTO IMPUTADO
(D)]]=""),0,I197/D197)</f>
        <v>0</v>
      </c>
      <c r="K197" s="263"/>
      <c r="L197" s="138">
        <f>IF(OR(Tabla1[[#This Row],[S. SOCIAL / OTROS 
A CARGO EMPRESA
(B)]]="",Tabla1[[#This Row],[% IMPUTACIÓN ]]=""),0,E197*J197)</f>
        <v>0</v>
      </c>
      <c r="M197" s="135">
        <f>MIN(Tabla1[[#This Row],[S. SOCIAL EMPRESA (DECLARADA POR LA UNIVERSIDAD)]],Tabla1[[#This Row],[S. SOCIAL EMPRESA (MÁXIMO IMPUTABLE)]])</f>
        <v>0</v>
      </c>
      <c r="N197" s="138">
        <f>IF(OR(Tabla1[[#This Row],[BONIFICACIÓN CUOTAS S. SOCIAL EMPRESA
(C)]]="",Tabla1[[#This Row],[% IMPUTACIÓN ]]=""),0,G197*J197)</f>
        <v>0</v>
      </c>
      <c r="O197" s="139">
        <f t="shared" si="2"/>
        <v>0</v>
      </c>
      <c r="P197" s="270"/>
      <c r="Q197" s="271"/>
      <c r="R197" s="272"/>
      <c r="S197" s="273"/>
      <c r="T197" s="274"/>
      <c r="U197" s="179"/>
      <c r="V197" s="180"/>
    </row>
    <row r="198" spans="1:22" ht="39.950000000000003" customHeight="1" x14ac:dyDescent="0.25">
      <c r="A198" s="254"/>
      <c r="B198" s="255"/>
      <c r="C198" s="256"/>
      <c r="D198" s="257"/>
      <c r="E198" s="257"/>
      <c r="F198" s="257"/>
      <c r="G198" s="257"/>
      <c r="H198" s="135">
        <f>IF(Tabla1[[#This Row],[SUELDO BRUTO
(A)]]="",0,ROUNDDOWN(D198+E198-G198,2))</f>
        <v>0</v>
      </c>
      <c r="I198" s="257"/>
      <c r="J198" s="67">
        <f>IF(OR(Tabla1[[#This Row],[SUELDO BRUTO
(A)]]="",Tabla1[[#This Row],[SALARIO BRUTO IMPUTADO
(D)]]=""),0,I198/D198)</f>
        <v>0</v>
      </c>
      <c r="K198" s="263"/>
      <c r="L198" s="138">
        <f>IF(OR(Tabla1[[#This Row],[S. SOCIAL / OTROS 
A CARGO EMPRESA
(B)]]="",Tabla1[[#This Row],[% IMPUTACIÓN ]]=""),0,E198*J198)</f>
        <v>0</v>
      </c>
      <c r="M198" s="135">
        <f>MIN(Tabla1[[#This Row],[S. SOCIAL EMPRESA (DECLARADA POR LA UNIVERSIDAD)]],Tabla1[[#This Row],[S. SOCIAL EMPRESA (MÁXIMO IMPUTABLE)]])</f>
        <v>0</v>
      </c>
      <c r="N198" s="138">
        <f>IF(OR(Tabla1[[#This Row],[BONIFICACIÓN CUOTAS S. SOCIAL EMPRESA
(C)]]="",Tabla1[[#This Row],[% IMPUTACIÓN ]]=""),0,G198*J198)</f>
        <v>0</v>
      </c>
      <c r="O198" s="139">
        <f t="shared" si="2"/>
        <v>0</v>
      </c>
      <c r="P198" s="270"/>
      <c r="Q198" s="271"/>
      <c r="R198" s="272"/>
      <c r="S198" s="273"/>
      <c r="T198" s="274"/>
      <c r="U198" s="179"/>
      <c r="V198" s="180"/>
    </row>
    <row r="199" spans="1:22" ht="39.950000000000003" customHeight="1" x14ac:dyDescent="0.25">
      <c r="A199" s="254"/>
      <c r="B199" s="255"/>
      <c r="C199" s="256"/>
      <c r="D199" s="257"/>
      <c r="E199" s="257"/>
      <c r="F199" s="257"/>
      <c r="G199" s="257"/>
      <c r="H199" s="135">
        <f>IF(Tabla1[[#This Row],[SUELDO BRUTO
(A)]]="",0,ROUNDDOWN(D199+E199-G199,2))</f>
        <v>0</v>
      </c>
      <c r="I199" s="257"/>
      <c r="J199" s="67">
        <f>IF(OR(Tabla1[[#This Row],[SUELDO BRUTO
(A)]]="",Tabla1[[#This Row],[SALARIO BRUTO IMPUTADO
(D)]]=""),0,I199/D199)</f>
        <v>0</v>
      </c>
      <c r="K199" s="263"/>
      <c r="L199" s="138">
        <f>IF(OR(Tabla1[[#This Row],[S. SOCIAL / OTROS 
A CARGO EMPRESA
(B)]]="",Tabla1[[#This Row],[% IMPUTACIÓN ]]=""),0,E199*J199)</f>
        <v>0</v>
      </c>
      <c r="M199" s="135">
        <f>MIN(Tabla1[[#This Row],[S. SOCIAL EMPRESA (DECLARADA POR LA UNIVERSIDAD)]],Tabla1[[#This Row],[S. SOCIAL EMPRESA (MÁXIMO IMPUTABLE)]])</f>
        <v>0</v>
      </c>
      <c r="N199" s="138">
        <f>IF(OR(Tabla1[[#This Row],[BONIFICACIÓN CUOTAS S. SOCIAL EMPRESA
(C)]]="",Tabla1[[#This Row],[% IMPUTACIÓN ]]=""),0,G199*J199)</f>
        <v>0</v>
      </c>
      <c r="O199" s="139">
        <f t="shared" si="2"/>
        <v>0</v>
      </c>
      <c r="P199" s="270"/>
      <c r="Q199" s="271"/>
      <c r="R199" s="272"/>
      <c r="S199" s="273"/>
      <c r="T199" s="274"/>
      <c r="U199" s="179"/>
      <c r="V199" s="180"/>
    </row>
    <row r="200" spans="1:22" ht="39.950000000000003" customHeight="1" x14ac:dyDescent="0.25">
      <c r="A200" s="254"/>
      <c r="B200" s="255"/>
      <c r="C200" s="256"/>
      <c r="D200" s="257"/>
      <c r="E200" s="257"/>
      <c r="F200" s="257"/>
      <c r="G200" s="257"/>
      <c r="H200" s="135">
        <f>IF(Tabla1[[#This Row],[SUELDO BRUTO
(A)]]="",0,ROUNDDOWN(D200+E200-G200,2))</f>
        <v>0</v>
      </c>
      <c r="I200" s="257"/>
      <c r="J200" s="67">
        <f>IF(OR(Tabla1[[#This Row],[SUELDO BRUTO
(A)]]="",Tabla1[[#This Row],[SALARIO BRUTO IMPUTADO
(D)]]=""),0,I200/D200)</f>
        <v>0</v>
      </c>
      <c r="K200" s="263"/>
      <c r="L200" s="138">
        <f>IF(OR(Tabla1[[#This Row],[S. SOCIAL / OTROS 
A CARGO EMPRESA
(B)]]="",Tabla1[[#This Row],[% IMPUTACIÓN ]]=""),0,E200*J200)</f>
        <v>0</v>
      </c>
      <c r="M200" s="135">
        <f>MIN(Tabla1[[#This Row],[S. SOCIAL EMPRESA (DECLARADA POR LA UNIVERSIDAD)]],Tabla1[[#This Row],[S. SOCIAL EMPRESA (MÁXIMO IMPUTABLE)]])</f>
        <v>0</v>
      </c>
      <c r="N200" s="138">
        <f>IF(OR(Tabla1[[#This Row],[BONIFICACIÓN CUOTAS S. SOCIAL EMPRESA
(C)]]="",Tabla1[[#This Row],[% IMPUTACIÓN ]]=""),0,G200*J200)</f>
        <v>0</v>
      </c>
      <c r="O200" s="139">
        <f t="shared" si="2"/>
        <v>0</v>
      </c>
      <c r="P200" s="270"/>
      <c r="Q200" s="271"/>
      <c r="R200" s="272"/>
      <c r="S200" s="273"/>
      <c r="T200" s="274"/>
      <c r="U200" s="179"/>
      <c r="V200" s="180"/>
    </row>
    <row r="201" spans="1:22" ht="39.950000000000003" customHeight="1" x14ac:dyDescent="0.25">
      <c r="A201" s="254"/>
      <c r="B201" s="255"/>
      <c r="C201" s="256"/>
      <c r="D201" s="257"/>
      <c r="E201" s="257"/>
      <c r="F201" s="257"/>
      <c r="G201" s="257"/>
      <c r="H201" s="135">
        <f>IF(Tabla1[[#This Row],[SUELDO BRUTO
(A)]]="",0,ROUNDDOWN(D201+E201-G201,2))</f>
        <v>0</v>
      </c>
      <c r="I201" s="257"/>
      <c r="J201" s="67">
        <f>IF(OR(Tabla1[[#This Row],[SUELDO BRUTO
(A)]]="",Tabla1[[#This Row],[SALARIO BRUTO IMPUTADO
(D)]]=""),0,I201/D201)</f>
        <v>0</v>
      </c>
      <c r="K201" s="263"/>
      <c r="L201" s="138">
        <f>IF(OR(Tabla1[[#This Row],[S. SOCIAL / OTROS 
A CARGO EMPRESA
(B)]]="",Tabla1[[#This Row],[% IMPUTACIÓN ]]=""),0,E201*J201)</f>
        <v>0</v>
      </c>
      <c r="M201" s="135">
        <f>MIN(Tabla1[[#This Row],[S. SOCIAL EMPRESA (DECLARADA POR LA UNIVERSIDAD)]],Tabla1[[#This Row],[S. SOCIAL EMPRESA (MÁXIMO IMPUTABLE)]])</f>
        <v>0</v>
      </c>
      <c r="N201" s="138">
        <f>IF(OR(Tabla1[[#This Row],[BONIFICACIÓN CUOTAS S. SOCIAL EMPRESA
(C)]]="",Tabla1[[#This Row],[% IMPUTACIÓN ]]=""),0,G201*J201)</f>
        <v>0</v>
      </c>
      <c r="O201" s="139">
        <f t="shared" si="2"/>
        <v>0</v>
      </c>
      <c r="P201" s="270"/>
      <c r="Q201" s="271"/>
      <c r="R201" s="272"/>
      <c r="S201" s="273"/>
      <c r="T201" s="274"/>
      <c r="U201" s="179"/>
      <c r="V201" s="180"/>
    </row>
    <row r="202" spans="1:22" ht="39.950000000000003" customHeight="1" x14ac:dyDescent="0.25">
      <c r="A202" s="254"/>
      <c r="B202" s="255"/>
      <c r="C202" s="256"/>
      <c r="D202" s="257"/>
      <c r="E202" s="257"/>
      <c r="F202" s="257"/>
      <c r="G202" s="257"/>
      <c r="H202" s="135">
        <f>IF(Tabla1[[#This Row],[SUELDO BRUTO
(A)]]="",0,ROUNDDOWN(D202+E202-G202,2))</f>
        <v>0</v>
      </c>
      <c r="I202" s="257"/>
      <c r="J202" s="67">
        <f>IF(OR(Tabla1[[#This Row],[SUELDO BRUTO
(A)]]="",Tabla1[[#This Row],[SALARIO BRUTO IMPUTADO
(D)]]=""),0,I202/D202)</f>
        <v>0</v>
      </c>
      <c r="K202" s="263"/>
      <c r="L202" s="138">
        <f>IF(OR(Tabla1[[#This Row],[S. SOCIAL / OTROS 
A CARGO EMPRESA
(B)]]="",Tabla1[[#This Row],[% IMPUTACIÓN ]]=""),0,E202*J202)</f>
        <v>0</v>
      </c>
      <c r="M202" s="135">
        <f>MIN(Tabla1[[#This Row],[S. SOCIAL EMPRESA (DECLARADA POR LA UNIVERSIDAD)]],Tabla1[[#This Row],[S. SOCIAL EMPRESA (MÁXIMO IMPUTABLE)]])</f>
        <v>0</v>
      </c>
      <c r="N202" s="138">
        <f>IF(OR(Tabla1[[#This Row],[BONIFICACIÓN CUOTAS S. SOCIAL EMPRESA
(C)]]="",Tabla1[[#This Row],[% IMPUTACIÓN ]]=""),0,G202*J202)</f>
        <v>0</v>
      </c>
      <c r="O202" s="139">
        <f t="shared" si="2"/>
        <v>0</v>
      </c>
      <c r="P202" s="270"/>
      <c r="Q202" s="271"/>
      <c r="R202" s="272"/>
      <c r="S202" s="273"/>
      <c r="T202" s="274"/>
      <c r="U202" s="179"/>
      <c r="V202" s="180"/>
    </row>
    <row r="203" spans="1:22" ht="39.950000000000003" customHeight="1" x14ac:dyDescent="0.25">
      <c r="A203" s="254"/>
      <c r="B203" s="255"/>
      <c r="C203" s="256"/>
      <c r="D203" s="257"/>
      <c r="E203" s="257"/>
      <c r="F203" s="257"/>
      <c r="G203" s="257"/>
      <c r="H203" s="135">
        <f>IF(Tabla1[[#This Row],[SUELDO BRUTO
(A)]]="",0,ROUNDDOWN(D203+E203-G203,2))</f>
        <v>0</v>
      </c>
      <c r="I203" s="257"/>
      <c r="J203" s="67">
        <f>IF(OR(Tabla1[[#This Row],[SUELDO BRUTO
(A)]]="",Tabla1[[#This Row],[SALARIO BRUTO IMPUTADO
(D)]]=""),0,I203/D203)</f>
        <v>0</v>
      </c>
      <c r="K203" s="263"/>
      <c r="L203" s="138">
        <f>IF(OR(Tabla1[[#This Row],[S. SOCIAL / OTROS 
A CARGO EMPRESA
(B)]]="",Tabla1[[#This Row],[% IMPUTACIÓN ]]=""),0,E203*J203)</f>
        <v>0</v>
      </c>
      <c r="M203" s="135">
        <f>MIN(Tabla1[[#This Row],[S. SOCIAL EMPRESA (DECLARADA POR LA UNIVERSIDAD)]],Tabla1[[#This Row],[S. SOCIAL EMPRESA (MÁXIMO IMPUTABLE)]])</f>
        <v>0</v>
      </c>
      <c r="N203" s="138">
        <f>IF(OR(Tabla1[[#This Row],[BONIFICACIÓN CUOTAS S. SOCIAL EMPRESA
(C)]]="",Tabla1[[#This Row],[% IMPUTACIÓN ]]=""),0,G203*J203)</f>
        <v>0</v>
      </c>
      <c r="O203" s="139">
        <f t="shared" si="2"/>
        <v>0</v>
      </c>
      <c r="P203" s="270"/>
      <c r="Q203" s="271"/>
      <c r="R203" s="272"/>
      <c r="S203" s="273"/>
      <c r="T203" s="274"/>
      <c r="U203" s="179"/>
      <c r="V203" s="180"/>
    </row>
    <row r="204" spans="1:22" ht="39.950000000000003" customHeight="1" x14ac:dyDescent="0.25">
      <c r="A204" s="254"/>
      <c r="B204" s="255"/>
      <c r="C204" s="256"/>
      <c r="D204" s="257"/>
      <c r="E204" s="257"/>
      <c r="F204" s="257"/>
      <c r="G204" s="257"/>
      <c r="H204" s="135">
        <f>IF(Tabla1[[#This Row],[SUELDO BRUTO
(A)]]="",0,ROUNDDOWN(D204+E204-G204,2))</f>
        <v>0</v>
      </c>
      <c r="I204" s="257"/>
      <c r="J204" s="67">
        <f>IF(OR(Tabla1[[#This Row],[SUELDO BRUTO
(A)]]="",Tabla1[[#This Row],[SALARIO BRUTO IMPUTADO
(D)]]=""),0,I204/D204)</f>
        <v>0</v>
      </c>
      <c r="K204" s="263"/>
      <c r="L204" s="138">
        <f>IF(OR(Tabla1[[#This Row],[S. SOCIAL / OTROS 
A CARGO EMPRESA
(B)]]="",Tabla1[[#This Row],[% IMPUTACIÓN ]]=""),0,E204*J204)</f>
        <v>0</v>
      </c>
      <c r="M204" s="135">
        <f>MIN(Tabla1[[#This Row],[S. SOCIAL EMPRESA (DECLARADA POR LA UNIVERSIDAD)]],Tabla1[[#This Row],[S. SOCIAL EMPRESA (MÁXIMO IMPUTABLE)]])</f>
        <v>0</v>
      </c>
      <c r="N204" s="138">
        <f>IF(OR(Tabla1[[#This Row],[BONIFICACIÓN CUOTAS S. SOCIAL EMPRESA
(C)]]="",Tabla1[[#This Row],[% IMPUTACIÓN ]]=""),0,G204*J204)</f>
        <v>0</v>
      </c>
      <c r="O204" s="139">
        <f t="shared" si="2"/>
        <v>0</v>
      </c>
      <c r="P204" s="270"/>
      <c r="Q204" s="271"/>
      <c r="R204" s="272"/>
      <c r="S204" s="273"/>
      <c r="T204" s="274"/>
      <c r="U204" s="179"/>
      <c r="V204" s="180"/>
    </row>
    <row r="205" spans="1:22" ht="39.950000000000003" customHeight="1" x14ac:dyDescent="0.25">
      <c r="A205" s="254"/>
      <c r="B205" s="255"/>
      <c r="C205" s="256"/>
      <c r="D205" s="257"/>
      <c r="E205" s="257"/>
      <c r="F205" s="257"/>
      <c r="G205" s="257"/>
      <c r="H205" s="135">
        <f>IF(Tabla1[[#This Row],[SUELDO BRUTO
(A)]]="",0,ROUNDDOWN(D205+E205-G205,2))</f>
        <v>0</v>
      </c>
      <c r="I205" s="257"/>
      <c r="J205" s="67">
        <f>IF(OR(Tabla1[[#This Row],[SUELDO BRUTO
(A)]]="",Tabla1[[#This Row],[SALARIO BRUTO IMPUTADO
(D)]]=""),0,I205/D205)</f>
        <v>0</v>
      </c>
      <c r="K205" s="263"/>
      <c r="L205" s="138">
        <f>IF(OR(Tabla1[[#This Row],[S. SOCIAL / OTROS 
A CARGO EMPRESA
(B)]]="",Tabla1[[#This Row],[% IMPUTACIÓN ]]=""),0,E205*J205)</f>
        <v>0</v>
      </c>
      <c r="M205" s="135">
        <f>MIN(Tabla1[[#This Row],[S. SOCIAL EMPRESA (DECLARADA POR LA UNIVERSIDAD)]],Tabla1[[#This Row],[S. SOCIAL EMPRESA (MÁXIMO IMPUTABLE)]])</f>
        <v>0</v>
      </c>
      <c r="N205" s="138">
        <f>IF(OR(Tabla1[[#This Row],[BONIFICACIÓN CUOTAS S. SOCIAL EMPRESA
(C)]]="",Tabla1[[#This Row],[% IMPUTACIÓN ]]=""),0,G205*J205)</f>
        <v>0</v>
      </c>
      <c r="O205" s="139">
        <f t="shared" si="2"/>
        <v>0</v>
      </c>
      <c r="P205" s="270"/>
      <c r="Q205" s="271"/>
      <c r="R205" s="272"/>
      <c r="S205" s="273"/>
      <c r="T205" s="274"/>
      <c r="U205" s="179"/>
      <c r="V205" s="180"/>
    </row>
    <row r="206" spans="1:22" ht="39.950000000000003" customHeight="1" x14ac:dyDescent="0.25">
      <c r="A206" s="254"/>
      <c r="B206" s="255"/>
      <c r="C206" s="256"/>
      <c r="D206" s="257"/>
      <c r="E206" s="257"/>
      <c r="F206" s="257"/>
      <c r="G206" s="257"/>
      <c r="H206" s="135">
        <f>IF(Tabla1[[#This Row],[SUELDO BRUTO
(A)]]="",0,ROUNDDOWN(D206+E206-G206,2))</f>
        <v>0</v>
      </c>
      <c r="I206" s="257"/>
      <c r="J206" s="67">
        <f>IF(OR(Tabla1[[#This Row],[SUELDO BRUTO
(A)]]="",Tabla1[[#This Row],[SALARIO BRUTO IMPUTADO
(D)]]=""),0,I206/D206)</f>
        <v>0</v>
      </c>
      <c r="K206" s="263"/>
      <c r="L206" s="138">
        <f>IF(OR(Tabla1[[#This Row],[S. SOCIAL / OTROS 
A CARGO EMPRESA
(B)]]="",Tabla1[[#This Row],[% IMPUTACIÓN ]]=""),0,E206*J206)</f>
        <v>0</v>
      </c>
      <c r="M206" s="135">
        <f>MIN(Tabla1[[#This Row],[S. SOCIAL EMPRESA (DECLARADA POR LA UNIVERSIDAD)]],Tabla1[[#This Row],[S. SOCIAL EMPRESA (MÁXIMO IMPUTABLE)]])</f>
        <v>0</v>
      </c>
      <c r="N206" s="138">
        <f>IF(OR(Tabla1[[#This Row],[BONIFICACIÓN CUOTAS S. SOCIAL EMPRESA
(C)]]="",Tabla1[[#This Row],[% IMPUTACIÓN ]]=""),0,G206*J206)</f>
        <v>0</v>
      </c>
      <c r="O206" s="139">
        <f t="shared" si="2"/>
        <v>0</v>
      </c>
      <c r="P206" s="270"/>
      <c r="Q206" s="271"/>
      <c r="R206" s="272"/>
      <c r="S206" s="273"/>
      <c r="T206" s="274"/>
      <c r="U206" s="179"/>
      <c r="V206" s="180"/>
    </row>
    <row r="207" spans="1:22" ht="39.950000000000003" customHeight="1" x14ac:dyDescent="0.25">
      <c r="A207" s="254"/>
      <c r="B207" s="255"/>
      <c r="C207" s="256"/>
      <c r="D207" s="257"/>
      <c r="E207" s="257"/>
      <c r="F207" s="257"/>
      <c r="G207" s="257"/>
      <c r="H207" s="135">
        <f>IF(Tabla1[[#This Row],[SUELDO BRUTO
(A)]]="",0,ROUNDDOWN(D207+E207-G207,2))</f>
        <v>0</v>
      </c>
      <c r="I207" s="257"/>
      <c r="J207" s="67">
        <f>IF(OR(Tabla1[[#This Row],[SUELDO BRUTO
(A)]]="",Tabla1[[#This Row],[SALARIO BRUTO IMPUTADO
(D)]]=""),0,I207/D207)</f>
        <v>0</v>
      </c>
      <c r="K207" s="263"/>
      <c r="L207" s="138">
        <f>IF(OR(Tabla1[[#This Row],[S. SOCIAL / OTROS 
A CARGO EMPRESA
(B)]]="",Tabla1[[#This Row],[% IMPUTACIÓN ]]=""),0,E207*J207)</f>
        <v>0</v>
      </c>
      <c r="M207" s="135">
        <f>MIN(Tabla1[[#This Row],[S. SOCIAL EMPRESA (DECLARADA POR LA UNIVERSIDAD)]],Tabla1[[#This Row],[S. SOCIAL EMPRESA (MÁXIMO IMPUTABLE)]])</f>
        <v>0</v>
      </c>
      <c r="N207" s="138">
        <f>IF(OR(Tabla1[[#This Row],[BONIFICACIÓN CUOTAS S. SOCIAL EMPRESA
(C)]]="",Tabla1[[#This Row],[% IMPUTACIÓN ]]=""),0,G207*J207)</f>
        <v>0</v>
      </c>
      <c r="O207" s="139">
        <f t="shared" si="2"/>
        <v>0</v>
      </c>
      <c r="P207" s="270"/>
      <c r="Q207" s="271"/>
      <c r="R207" s="272"/>
      <c r="S207" s="273"/>
      <c r="T207" s="274"/>
      <c r="U207" s="179"/>
      <c r="V207" s="180"/>
    </row>
    <row r="208" spans="1:22" ht="39.950000000000003" customHeight="1" x14ac:dyDescent="0.25">
      <c r="A208" s="254"/>
      <c r="B208" s="255"/>
      <c r="C208" s="256"/>
      <c r="D208" s="257"/>
      <c r="E208" s="257"/>
      <c r="F208" s="257"/>
      <c r="G208" s="257"/>
      <c r="H208" s="135">
        <f>IF(Tabla1[[#This Row],[SUELDO BRUTO
(A)]]="",0,ROUNDDOWN(D208+E208-G208,2))</f>
        <v>0</v>
      </c>
      <c r="I208" s="257"/>
      <c r="J208" s="67">
        <f>IF(OR(Tabla1[[#This Row],[SUELDO BRUTO
(A)]]="",Tabla1[[#This Row],[SALARIO BRUTO IMPUTADO
(D)]]=""),0,I208/D208)</f>
        <v>0</v>
      </c>
      <c r="K208" s="263"/>
      <c r="L208" s="138">
        <f>IF(OR(Tabla1[[#This Row],[S. SOCIAL / OTROS 
A CARGO EMPRESA
(B)]]="",Tabla1[[#This Row],[% IMPUTACIÓN ]]=""),0,E208*J208)</f>
        <v>0</v>
      </c>
      <c r="M208" s="135">
        <f>MIN(Tabla1[[#This Row],[S. SOCIAL EMPRESA (DECLARADA POR LA UNIVERSIDAD)]],Tabla1[[#This Row],[S. SOCIAL EMPRESA (MÁXIMO IMPUTABLE)]])</f>
        <v>0</v>
      </c>
      <c r="N208" s="138">
        <f>IF(OR(Tabla1[[#This Row],[BONIFICACIÓN CUOTAS S. SOCIAL EMPRESA
(C)]]="",Tabla1[[#This Row],[% IMPUTACIÓN ]]=""),0,G208*J208)</f>
        <v>0</v>
      </c>
      <c r="O208" s="139">
        <f t="shared" si="2"/>
        <v>0</v>
      </c>
      <c r="P208" s="270"/>
      <c r="Q208" s="271"/>
      <c r="R208" s="272"/>
      <c r="S208" s="273"/>
      <c r="T208" s="274"/>
      <c r="U208" s="179"/>
      <c r="V208" s="180"/>
    </row>
    <row r="209" spans="1:22" ht="39.950000000000003" customHeight="1" x14ac:dyDescent="0.25">
      <c r="A209" s="254"/>
      <c r="B209" s="255"/>
      <c r="C209" s="256"/>
      <c r="D209" s="257"/>
      <c r="E209" s="257"/>
      <c r="F209" s="257"/>
      <c r="G209" s="257"/>
      <c r="H209" s="135">
        <f>IF(Tabla1[[#This Row],[SUELDO BRUTO
(A)]]="",0,ROUNDDOWN(D209+E209-G209,2))</f>
        <v>0</v>
      </c>
      <c r="I209" s="257"/>
      <c r="J209" s="67">
        <f>IF(OR(Tabla1[[#This Row],[SUELDO BRUTO
(A)]]="",Tabla1[[#This Row],[SALARIO BRUTO IMPUTADO
(D)]]=""),0,I209/D209)</f>
        <v>0</v>
      </c>
      <c r="K209" s="263"/>
      <c r="L209" s="138">
        <f>IF(OR(Tabla1[[#This Row],[S. SOCIAL / OTROS 
A CARGO EMPRESA
(B)]]="",Tabla1[[#This Row],[% IMPUTACIÓN ]]=""),0,E209*J209)</f>
        <v>0</v>
      </c>
      <c r="M209" s="135">
        <f>MIN(Tabla1[[#This Row],[S. SOCIAL EMPRESA (DECLARADA POR LA UNIVERSIDAD)]],Tabla1[[#This Row],[S. SOCIAL EMPRESA (MÁXIMO IMPUTABLE)]])</f>
        <v>0</v>
      </c>
      <c r="N209" s="138">
        <f>IF(OR(Tabla1[[#This Row],[BONIFICACIÓN CUOTAS S. SOCIAL EMPRESA
(C)]]="",Tabla1[[#This Row],[% IMPUTACIÓN ]]=""),0,G209*J209)</f>
        <v>0</v>
      </c>
      <c r="O209" s="139">
        <f t="shared" si="2"/>
        <v>0</v>
      </c>
      <c r="P209" s="270"/>
      <c r="Q209" s="271"/>
      <c r="R209" s="272"/>
      <c r="S209" s="273"/>
      <c r="T209" s="274"/>
      <c r="U209" s="179"/>
      <c r="V209" s="180"/>
    </row>
    <row r="210" spans="1:22" ht="39.950000000000003" customHeight="1" x14ac:dyDescent="0.25">
      <c r="A210" s="254"/>
      <c r="B210" s="255"/>
      <c r="C210" s="256"/>
      <c r="D210" s="257"/>
      <c r="E210" s="257"/>
      <c r="F210" s="257"/>
      <c r="G210" s="257"/>
      <c r="H210" s="135">
        <f>IF(Tabla1[[#This Row],[SUELDO BRUTO
(A)]]="",0,ROUNDDOWN(D210+E210-G210,2))</f>
        <v>0</v>
      </c>
      <c r="I210" s="257"/>
      <c r="J210" s="67">
        <f>IF(OR(Tabla1[[#This Row],[SUELDO BRUTO
(A)]]="",Tabla1[[#This Row],[SALARIO BRUTO IMPUTADO
(D)]]=""),0,I210/D210)</f>
        <v>0</v>
      </c>
      <c r="K210" s="263"/>
      <c r="L210" s="138">
        <f>IF(OR(Tabla1[[#This Row],[S. SOCIAL / OTROS 
A CARGO EMPRESA
(B)]]="",Tabla1[[#This Row],[% IMPUTACIÓN ]]=""),0,E210*J210)</f>
        <v>0</v>
      </c>
      <c r="M210" s="135">
        <f>MIN(Tabla1[[#This Row],[S. SOCIAL EMPRESA (DECLARADA POR LA UNIVERSIDAD)]],Tabla1[[#This Row],[S. SOCIAL EMPRESA (MÁXIMO IMPUTABLE)]])</f>
        <v>0</v>
      </c>
      <c r="N210" s="138">
        <f>IF(OR(Tabla1[[#This Row],[BONIFICACIÓN CUOTAS S. SOCIAL EMPRESA
(C)]]="",Tabla1[[#This Row],[% IMPUTACIÓN ]]=""),0,G210*J210)</f>
        <v>0</v>
      </c>
      <c r="O210" s="139">
        <f t="shared" si="2"/>
        <v>0</v>
      </c>
      <c r="P210" s="270"/>
      <c r="Q210" s="271"/>
      <c r="R210" s="272"/>
      <c r="S210" s="273"/>
      <c r="T210" s="274"/>
      <c r="U210" s="179"/>
      <c r="V210" s="180"/>
    </row>
    <row r="211" spans="1:22" ht="39.950000000000003" customHeight="1" x14ac:dyDescent="0.25">
      <c r="A211" s="254"/>
      <c r="B211" s="255"/>
      <c r="C211" s="256"/>
      <c r="D211" s="257"/>
      <c r="E211" s="257"/>
      <c r="F211" s="257"/>
      <c r="G211" s="257"/>
      <c r="H211" s="135">
        <f>IF(Tabla1[[#This Row],[SUELDO BRUTO
(A)]]="",0,ROUNDDOWN(D211+E211-G211,2))</f>
        <v>0</v>
      </c>
      <c r="I211" s="257"/>
      <c r="J211" s="67">
        <f>IF(OR(Tabla1[[#This Row],[SUELDO BRUTO
(A)]]="",Tabla1[[#This Row],[SALARIO BRUTO IMPUTADO
(D)]]=""),0,I211/D211)</f>
        <v>0</v>
      </c>
      <c r="K211" s="263"/>
      <c r="L211" s="138">
        <f>IF(OR(Tabla1[[#This Row],[S. SOCIAL / OTROS 
A CARGO EMPRESA
(B)]]="",Tabla1[[#This Row],[% IMPUTACIÓN ]]=""),0,E211*J211)</f>
        <v>0</v>
      </c>
      <c r="M211" s="135">
        <f>MIN(Tabla1[[#This Row],[S. SOCIAL EMPRESA (DECLARADA POR LA UNIVERSIDAD)]],Tabla1[[#This Row],[S. SOCIAL EMPRESA (MÁXIMO IMPUTABLE)]])</f>
        <v>0</v>
      </c>
      <c r="N211" s="138">
        <f>IF(OR(Tabla1[[#This Row],[BONIFICACIÓN CUOTAS S. SOCIAL EMPRESA
(C)]]="",Tabla1[[#This Row],[% IMPUTACIÓN ]]=""),0,G211*J211)</f>
        <v>0</v>
      </c>
      <c r="O211" s="139">
        <f t="shared" ref="O211:O274" si="3">ROUNDDOWN(I211+M211-N211,2)</f>
        <v>0</v>
      </c>
      <c r="P211" s="270"/>
      <c r="Q211" s="271"/>
      <c r="R211" s="272"/>
      <c r="S211" s="273"/>
      <c r="T211" s="274"/>
      <c r="U211" s="179"/>
      <c r="V211" s="180"/>
    </row>
    <row r="212" spans="1:22" ht="39.950000000000003" customHeight="1" x14ac:dyDescent="0.25">
      <c r="A212" s="254"/>
      <c r="B212" s="255"/>
      <c r="C212" s="256"/>
      <c r="D212" s="257"/>
      <c r="E212" s="257"/>
      <c r="F212" s="257"/>
      <c r="G212" s="257"/>
      <c r="H212" s="135">
        <f>IF(Tabla1[[#This Row],[SUELDO BRUTO
(A)]]="",0,ROUNDDOWN(D212+E212-G212,2))</f>
        <v>0</v>
      </c>
      <c r="I212" s="257"/>
      <c r="J212" s="67">
        <f>IF(OR(Tabla1[[#This Row],[SUELDO BRUTO
(A)]]="",Tabla1[[#This Row],[SALARIO BRUTO IMPUTADO
(D)]]=""),0,I212/D212)</f>
        <v>0</v>
      </c>
      <c r="K212" s="263"/>
      <c r="L212" s="138">
        <f>IF(OR(Tabla1[[#This Row],[S. SOCIAL / OTROS 
A CARGO EMPRESA
(B)]]="",Tabla1[[#This Row],[% IMPUTACIÓN ]]=""),0,E212*J212)</f>
        <v>0</v>
      </c>
      <c r="M212" s="135">
        <f>MIN(Tabla1[[#This Row],[S. SOCIAL EMPRESA (DECLARADA POR LA UNIVERSIDAD)]],Tabla1[[#This Row],[S. SOCIAL EMPRESA (MÁXIMO IMPUTABLE)]])</f>
        <v>0</v>
      </c>
      <c r="N212" s="138">
        <f>IF(OR(Tabla1[[#This Row],[BONIFICACIÓN CUOTAS S. SOCIAL EMPRESA
(C)]]="",Tabla1[[#This Row],[% IMPUTACIÓN ]]=""),0,G212*J212)</f>
        <v>0</v>
      </c>
      <c r="O212" s="139">
        <f t="shared" si="3"/>
        <v>0</v>
      </c>
      <c r="P212" s="270"/>
      <c r="Q212" s="271"/>
      <c r="R212" s="272"/>
      <c r="S212" s="273"/>
      <c r="T212" s="274"/>
      <c r="U212" s="179"/>
      <c r="V212" s="180"/>
    </row>
    <row r="213" spans="1:22" ht="39.950000000000003" customHeight="1" x14ac:dyDescent="0.25">
      <c r="A213" s="254"/>
      <c r="B213" s="255"/>
      <c r="C213" s="256"/>
      <c r="D213" s="257"/>
      <c r="E213" s="257"/>
      <c r="F213" s="257"/>
      <c r="G213" s="257"/>
      <c r="H213" s="135">
        <f>IF(Tabla1[[#This Row],[SUELDO BRUTO
(A)]]="",0,ROUNDDOWN(D213+E213-G213,2))</f>
        <v>0</v>
      </c>
      <c r="I213" s="257"/>
      <c r="J213" s="67">
        <f>IF(OR(Tabla1[[#This Row],[SUELDO BRUTO
(A)]]="",Tabla1[[#This Row],[SALARIO BRUTO IMPUTADO
(D)]]=""),0,I213/D213)</f>
        <v>0</v>
      </c>
      <c r="K213" s="263"/>
      <c r="L213" s="138">
        <f>IF(OR(Tabla1[[#This Row],[S. SOCIAL / OTROS 
A CARGO EMPRESA
(B)]]="",Tabla1[[#This Row],[% IMPUTACIÓN ]]=""),0,E213*J213)</f>
        <v>0</v>
      </c>
      <c r="M213" s="135">
        <f>MIN(Tabla1[[#This Row],[S. SOCIAL EMPRESA (DECLARADA POR LA UNIVERSIDAD)]],Tabla1[[#This Row],[S. SOCIAL EMPRESA (MÁXIMO IMPUTABLE)]])</f>
        <v>0</v>
      </c>
      <c r="N213" s="138">
        <f>IF(OR(Tabla1[[#This Row],[BONIFICACIÓN CUOTAS S. SOCIAL EMPRESA
(C)]]="",Tabla1[[#This Row],[% IMPUTACIÓN ]]=""),0,G213*J213)</f>
        <v>0</v>
      </c>
      <c r="O213" s="139">
        <f t="shared" si="3"/>
        <v>0</v>
      </c>
      <c r="P213" s="270"/>
      <c r="Q213" s="271"/>
      <c r="R213" s="272"/>
      <c r="S213" s="273"/>
      <c r="T213" s="274"/>
      <c r="U213" s="179"/>
      <c r="V213" s="180"/>
    </row>
    <row r="214" spans="1:22" ht="39.950000000000003" customHeight="1" x14ac:dyDescent="0.25">
      <c r="A214" s="254"/>
      <c r="B214" s="255"/>
      <c r="C214" s="256"/>
      <c r="D214" s="257"/>
      <c r="E214" s="257"/>
      <c r="F214" s="257"/>
      <c r="G214" s="257"/>
      <c r="H214" s="135">
        <f>IF(Tabla1[[#This Row],[SUELDO BRUTO
(A)]]="",0,ROUNDDOWN(D214+E214-G214,2))</f>
        <v>0</v>
      </c>
      <c r="I214" s="257"/>
      <c r="J214" s="67">
        <f>IF(OR(Tabla1[[#This Row],[SUELDO BRUTO
(A)]]="",Tabla1[[#This Row],[SALARIO BRUTO IMPUTADO
(D)]]=""),0,I214/D214)</f>
        <v>0</v>
      </c>
      <c r="K214" s="263"/>
      <c r="L214" s="138">
        <f>IF(OR(Tabla1[[#This Row],[S. SOCIAL / OTROS 
A CARGO EMPRESA
(B)]]="",Tabla1[[#This Row],[% IMPUTACIÓN ]]=""),0,E214*J214)</f>
        <v>0</v>
      </c>
      <c r="M214" s="135">
        <f>MIN(Tabla1[[#This Row],[S. SOCIAL EMPRESA (DECLARADA POR LA UNIVERSIDAD)]],Tabla1[[#This Row],[S. SOCIAL EMPRESA (MÁXIMO IMPUTABLE)]])</f>
        <v>0</v>
      </c>
      <c r="N214" s="138">
        <f>IF(OR(Tabla1[[#This Row],[BONIFICACIÓN CUOTAS S. SOCIAL EMPRESA
(C)]]="",Tabla1[[#This Row],[% IMPUTACIÓN ]]=""),0,G214*J214)</f>
        <v>0</v>
      </c>
      <c r="O214" s="139">
        <f t="shared" si="3"/>
        <v>0</v>
      </c>
      <c r="P214" s="270"/>
      <c r="Q214" s="271"/>
      <c r="R214" s="272"/>
      <c r="S214" s="273"/>
      <c r="T214" s="274"/>
      <c r="U214" s="179"/>
      <c r="V214" s="180"/>
    </row>
    <row r="215" spans="1:22" ht="39.950000000000003" customHeight="1" x14ac:dyDescent="0.25">
      <c r="A215" s="254"/>
      <c r="B215" s="255"/>
      <c r="C215" s="256"/>
      <c r="D215" s="257"/>
      <c r="E215" s="257"/>
      <c r="F215" s="257"/>
      <c r="G215" s="257"/>
      <c r="H215" s="135">
        <f>IF(Tabla1[[#This Row],[SUELDO BRUTO
(A)]]="",0,ROUNDDOWN(D215+E215-G215,2))</f>
        <v>0</v>
      </c>
      <c r="I215" s="257"/>
      <c r="J215" s="67">
        <f>IF(OR(Tabla1[[#This Row],[SUELDO BRUTO
(A)]]="",Tabla1[[#This Row],[SALARIO BRUTO IMPUTADO
(D)]]=""),0,I215/D215)</f>
        <v>0</v>
      </c>
      <c r="K215" s="263"/>
      <c r="L215" s="138">
        <f>IF(OR(Tabla1[[#This Row],[S. SOCIAL / OTROS 
A CARGO EMPRESA
(B)]]="",Tabla1[[#This Row],[% IMPUTACIÓN ]]=""),0,E215*J215)</f>
        <v>0</v>
      </c>
      <c r="M215" s="135">
        <f>MIN(Tabla1[[#This Row],[S. SOCIAL EMPRESA (DECLARADA POR LA UNIVERSIDAD)]],Tabla1[[#This Row],[S. SOCIAL EMPRESA (MÁXIMO IMPUTABLE)]])</f>
        <v>0</v>
      </c>
      <c r="N215" s="138">
        <f>IF(OR(Tabla1[[#This Row],[BONIFICACIÓN CUOTAS S. SOCIAL EMPRESA
(C)]]="",Tabla1[[#This Row],[% IMPUTACIÓN ]]=""),0,G215*J215)</f>
        <v>0</v>
      </c>
      <c r="O215" s="139">
        <f t="shared" si="3"/>
        <v>0</v>
      </c>
      <c r="P215" s="270"/>
      <c r="Q215" s="271"/>
      <c r="R215" s="272"/>
      <c r="S215" s="273"/>
      <c r="T215" s="274"/>
      <c r="U215" s="179"/>
      <c r="V215" s="180"/>
    </row>
    <row r="216" spans="1:22" ht="39.950000000000003" customHeight="1" x14ac:dyDescent="0.25">
      <c r="A216" s="254"/>
      <c r="B216" s="255"/>
      <c r="C216" s="256"/>
      <c r="D216" s="257"/>
      <c r="E216" s="257"/>
      <c r="F216" s="257"/>
      <c r="G216" s="257"/>
      <c r="H216" s="135">
        <f>IF(Tabla1[[#This Row],[SUELDO BRUTO
(A)]]="",0,ROUNDDOWN(D216+E216-G216,2))</f>
        <v>0</v>
      </c>
      <c r="I216" s="257"/>
      <c r="J216" s="67">
        <f>IF(OR(Tabla1[[#This Row],[SUELDO BRUTO
(A)]]="",Tabla1[[#This Row],[SALARIO BRUTO IMPUTADO
(D)]]=""),0,I216/D216)</f>
        <v>0</v>
      </c>
      <c r="K216" s="263"/>
      <c r="L216" s="138">
        <f>IF(OR(Tabla1[[#This Row],[S. SOCIAL / OTROS 
A CARGO EMPRESA
(B)]]="",Tabla1[[#This Row],[% IMPUTACIÓN ]]=""),0,E216*J216)</f>
        <v>0</v>
      </c>
      <c r="M216" s="135">
        <f>MIN(Tabla1[[#This Row],[S. SOCIAL EMPRESA (DECLARADA POR LA UNIVERSIDAD)]],Tabla1[[#This Row],[S. SOCIAL EMPRESA (MÁXIMO IMPUTABLE)]])</f>
        <v>0</v>
      </c>
      <c r="N216" s="138">
        <f>IF(OR(Tabla1[[#This Row],[BONIFICACIÓN CUOTAS S. SOCIAL EMPRESA
(C)]]="",Tabla1[[#This Row],[% IMPUTACIÓN ]]=""),0,G216*J216)</f>
        <v>0</v>
      </c>
      <c r="O216" s="139">
        <f t="shared" si="3"/>
        <v>0</v>
      </c>
      <c r="P216" s="270"/>
      <c r="Q216" s="271"/>
      <c r="R216" s="272"/>
      <c r="S216" s="273"/>
      <c r="T216" s="274"/>
      <c r="U216" s="179"/>
      <c r="V216" s="180"/>
    </row>
    <row r="217" spans="1:22" ht="39.950000000000003" customHeight="1" x14ac:dyDescent="0.25">
      <c r="A217" s="254"/>
      <c r="B217" s="255"/>
      <c r="C217" s="256"/>
      <c r="D217" s="257"/>
      <c r="E217" s="257"/>
      <c r="F217" s="257"/>
      <c r="G217" s="257"/>
      <c r="H217" s="135">
        <f>IF(Tabla1[[#This Row],[SUELDO BRUTO
(A)]]="",0,ROUNDDOWN(D217+E217-G217,2))</f>
        <v>0</v>
      </c>
      <c r="I217" s="257"/>
      <c r="J217" s="67">
        <f>IF(OR(Tabla1[[#This Row],[SUELDO BRUTO
(A)]]="",Tabla1[[#This Row],[SALARIO BRUTO IMPUTADO
(D)]]=""),0,I217/D217)</f>
        <v>0</v>
      </c>
      <c r="K217" s="263"/>
      <c r="L217" s="138">
        <f>IF(OR(Tabla1[[#This Row],[S. SOCIAL / OTROS 
A CARGO EMPRESA
(B)]]="",Tabla1[[#This Row],[% IMPUTACIÓN ]]=""),0,E217*J217)</f>
        <v>0</v>
      </c>
      <c r="M217" s="135">
        <f>MIN(Tabla1[[#This Row],[S. SOCIAL EMPRESA (DECLARADA POR LA UNIVERSIDAD)]],Tabla1[[#This Row],[S. SOCIAL EMPRESA (MÁXIMO IMPUTABLE)]])</f>
        <v>0</v>
      </c>
      <c r="N217" s="138">
        <f>IF(OR(Tabla1[[#This Row],[BONIFICACIÓN CUOTAS S. SOCIAL EMPRESA
(C)]]="",Tabla1[[#This Row],[% IMPUTACIÓN ]]=""),0,G217*J217)</f>
        <v>0</v>
      </c>
      <c r="O217" s="139">
        <f t="shared" si="3"/>
        <v>0</v>
      </c>
      <c r="P217" s="270"/>
      <c r="Q217" s="271"/>
      <c r="R217" s="272"/>
      <c r="S217" s="273"/>
      <c r="T217" s="274"/>
      <c r="U217" s="179"/>
      <c r="V217" s="180"/>
    </row>
    <row r="218" spans="1:22" ht="39.950000000000003" customHeight="1" x14ac:dyDescent="0.25">
      <c r="A218" s="254"/>
      <c r="B218" s="255"/>
      <c r="C218" s="256"/>
      <c r="D218" s="257"/>
      <c r="E218" s="257"/>
      <c r="F218" s="257"/>
      <c r="G218" s="257"/>
      <c r="H218" s="135">
        <f>IF(Tabla1[[#This Row],[SUELDO BRUTO
(A)]]="",0,ROUNDDOWN(D218+E218-G218,2))</f>
        <v>0</v>
      </c>
      <c r="I218" s="257"/>
      <c r="J218" s="67">
        <f>IF(OR(Tabla1[[#This Row],[SUELDO BRUTO
(A)]]="",Tabla1[[#This Row],[SALARIO BRUTO IMPUTADO
(D)]]=""),0,I218/D218)</f>
        <v>0</v>
      </c>
      <c r="K218" s="263"/>
      <c r="L218" s="138">
        <f>IF(OR(Tabla1[[#This Row],[S. SOCIAL / OTROS 
A CARGO EMPRESA
(B)]]="",Tabla1[[#This Row],[% IMPUTACIÓN ]]=""),0,E218*J218)</f>
        <v>0</v>
      </c>
      <c r="M218" s="135">
        <f>MIN(Tabla1[[#This Row],[S. SOCIAL EMPRESA (DECLARADA POR LA UNIVERSIDAD)]],Tabla1[[#This Row],[S. SOCIAL EMPRESA (MÁXIMO IMPUTABLE)]])</f>
        <v>0</v>
      </c>
      <c r="N218" s="138">
        <f>IF(OR(Tabla1[[#This Row],[BONIFICACIÓN CUOTAS S. SOCIAL EMPRESA
(C)]]="",Tabla1[[#This Row],[% IMPUTACIÓN ]]=""),0,G218*J218)</f>
        <v>0</v>
      </c>
      <c r="O218" s="139">
        <f t="shared" si="3"/>
        <v>0</v>
      </c>
      <c r="P218" s="270"/>
      <c r="Q218" s="271"/>
      <c r="R218" s="272"/>
      <c r="S218" s="273"/>
      <c r="T218" s="274"/>
      <c r="U218" s="179"/>
      <c r="V218" s="180"/>
    </row>
    <row r="219" spans="1:22" ht="39.950000000000003" customHeight="1" x14ac:dyDescent="0.25">
      <c r="A219" s="254"/>
      <c r="B219" s="255"/>
      <c r="C219" s="256"/>
      <c r="D219" s="257"/>
      <c r="E219" s="257"/>
      <c r="F219" s="257"/>
      <c r="G219" s="257"/>
      <c r="H219" s="135">
        <f>IF(Tabla1[[#This Row],[SUELDO BRUTO
(A)]]="",0,ROUNDDOWN(D219+E219-G219,2))</f>
        <v>0</v>
      </c>
      <c r="I219" s="257"/>
      <c r="J219" s="67">
        <f>IF(OR(Tabla1[[#This Row],[SUELDO BRUTO
(A)]]="",Tabla1[[#This Row],[SALARIO BRUTO IMPUTADO
(D)]]=""),0,I219/D219)</f>
        <v>0</v>
      </c>
      <c r="K219" s="263"/>
      <c r="L219" s="138">
        <f>IF(OR(Tabla1[[#This Row],[S. SOCIAL / OTROS 
A CARGO EMPRESA
(B)]]="",Tabla1[[#This Row],[% IMPUTACIÓN ]]=""),0,E219*J219)</f>
        <v>0</v>
      </c>
      <c r="M219" s="135">
        <f>MIN(Tabla1[[#This Row],[S. SOCIAL EMPRESA (DECLARADA POR LA UNIVERSIDAD)]],Tabla1[[#This Row],[S. SOCIAL EMPRESA (MÁXIMO IMPUTABLE)]])</f>
        <v>0</v>
      </c>
      <c r="N219" s="138">
        <f>IF(OR(Tabla1[[#This Row],[BONIFICACIÓN CUOTAS S. SOCIAL EMPRESA
(C)]]="",Tabla1[[#This Row],[% IMPUTACIÓN ]]=""),0,G219*J219)</f>
        <v>0</v>
      </c>
      <c r="O219" s="139">
        <f t="shared" si="3"/>
        <v>0</v>
      </c>
      <c r="P219" s="270"/>
      <c r="Q219" s="271"/>
      <c r="R219" s="272"/>
      <c r="S219" s="273"/>
      <c r="T219" s="274"/>
      <c r="U219" s="179"/>
      <c r="V219" s="180"/>
    </row>
    <row r="220" spans="1:22" ht="39.950000000000003" customHeight="1" x14ac:dyDescent="0.25">
      <c r="A220" s="254"/>
      <c r="B220" s="255"/>
      <c r="C220" s="256"/>
      <c r="D220" s="257"/>
      <c r="E220" s="257"/>
      <c r="F220" s="257"/>
      <c r="G220" s="257"/>
      <c r="H220" s="135">
        <f>IF(Tabla1[[#This Row],[SUELDO BRUTO
(A)]]="",0,ROUNDDOWN(D220+E220-G220,2))</f>
        <v>0</v>
      </c>
      <c r="I220" s="257"/>
      <c r="J220" s="67">
        <f>IF(OR(Tabla1[[#This Row],[SUELDO BRUTO
(A)]]="",Tabla1[[#This Row],[SALARIO BRUTO IMPUTADO
(D)]]=""),0,I220/D220)</f>
        <v>0</v>
      </c>
      <c r="K220" s="263"/>
      <c r="L220" s="138">
        <f>IF(OR(Tabla1[[#This Row],[S. SOCIAL / OTROS 
A CARGO EMPRESA
(B)]]="",Tabla1[[#This Row],[% IMPUTACIÓN ]]=""),0,E220*J220)</f>
        <v>0</v>
      </c>
      <c r="M220" s="135">
        <f>MIN(Tabla1[[#This Row],[S. SOCIAL EMPRESA (DECLARADA POR LA UNIVERSIDAD)]],Tabla1[[#This Row],[S. SOCIAL EMPRESA (MÁXIMO IMPUTABLE)]])</f>
        <v>0</v>
      </c>
      <c r="N220" s="138">
        <f>IF(OR(Tabla1[[#This Row],[BONIFICACIÓN CUOTAS S. SOCIAL EMPRESA
(C)]]="",Tabla1[[#This Row],[% IMPUTACIÓN ]]=""),0,G220*J220)</f>
        <v>0</v>
      </c>
      <c r="O220" s="139">
        <f t="shared" si="3"/>
        <v>0</v>
      </c>
      <c r="P220" s="270"/>
      <c r="Q220" s="271"/>
      <c r="R220" s="272"/>
      <c r="S220" s="273"/>
      <c r="T220" s="274"/>
      <c r="U220" s="179"/>
      <c r="V220" s="180"/>
    </row>
    <row r="221" spans="1:22" ht="39.950000000000003" customHeight="1" x14ac:dyDescent="0.25">
      <c r="A221" s="254"/>
      <c r="B221" s="255"/>
      <c r="C221" s="256"/>
      <c r="D221" s="257"/>
      <c r="E221" s="257"/>
      <c r="F221" s="257"/>
      <c r="G221" s="257"/>
      <c r="H221" s="135">
        <f>IF(Tabla1[[#This Row],[SUELDO BRUTO
(A)]]="",0,ROUNDDOWN(D221+E221-G221,2))</f>
        <v>0</v>
      </c>
      <c r="I221" s="257"/>
      <c r="J221" s="67">
        <f>IF(OR(Tabla1[[#This Row],[SUELDO BRUTO
(A)]]="",Tabla1[[#This Row],[SALARIO BRUTO IMPUTADO
(D)]]=""),0,I221/D221)</f>
        <v>0</v>
      </c>
      <c r="K221" s="263"/>
      <c r="L221" s="138">
        <f>IF(OR(Tabla1[[#This Row],[S. SOCIAL / OTROS 
A CARGO EMPRESA
(B)]]="",Tabla1[[#This Row],[% IMPUTACIÓN ]]=""),0,E221*J221)</f>
        <v>0</v>
      </c>
      <c r="M221" s="135">
        <f>MIN(Tabla1[[#This Row],[S. SOCIAL EMPRESA (DECLARADA POR LA UNIVERSIDAD)]],Tabla1[[#This Row],[S. SOCIAL EMPRESA (MÁXIMO IMPUTABLE)]])</f>
        <v>0</v>
      </c>
      <c r="N221" s="138">
        <f>IF(OR(Tabla1[[#This Row],[BONIFICACIÓN CUOTAS S. SOCIAL EMPRESA
(C)]]="",Tabla1[[#This Row],[% IMPUTACIÓN ]]=""),0,G221*J221)</f>
        <v>0</v>
      </c>
      <c r="O221" s="139">
        <f t="shared" si="3"/>
        <v>0</v>
      </c>
      <c r="P221" s="270"/>
      <c r="Q221" s="271"/>
      <c r="R221" s="272"/>
      <c r="S221" s="273"/>
      <c r="T221" s="274"/>
      <c r="U221" s="179"/>
      <c r="V221" s="180"/>
    </row>
    <row r="222" spans="1:22" ht="39.950000000000003" customHeight="1" x14ac:dyDescent="0.25">
      <c r="A222" s="254"/>
      <c r="B222" s="255"/>
      <c r="C222" s="256"/>
      <c r="D222" s="257"/>
      <c r="E222" s="257"/>
      <c r="F222" s="257"/>
      <c r="G222" s="257"/>
      <c r="H222" s="135">
        <f>IF(Tabla1[[#This Row],[SUELDO BRUTO
(A)]]="",0,ROUNDDOWN(D222+E222-G222,2))</f>
        <v>0</v>
      </c>
      <c r="I222" s="257"/>
      <c r="J222" s="67">
        <f>IF(OR(Tabla1[[#This Row],[SUELDO BRUTO
(A)]]="",Tabla1[[#This Row],[SALARIO BRUTO IMPUTADO
(D)]]=""),0,I222/D222)</f>
        <v>0</v>
      </c>
      <c r="K222" s="263"/>
      <c r="L222" s="138">
        <f>IF(OR(Tabla1[[#This Row],[S. SOCIAL / OTROS 
A CARGO EMPRESA
(B)]]="",Tabla1[[#This Row],[% IMPUTACIÓN ]]=""),0,E222*J222)</f>
        <v>0</v>
      </c>
      <c r="M222" s="135">
        <f>MIN(Tabla1[[#This Row],[S. SOCIAL EMPRESA (DECLARADA POR LA UNIVERSIDAD)]],Tabla1[[#This Row],[S. SOCIAL EMPRESA (MÁXIMO IMPUTABLE)]])</f>
        <v>0</v>
      </c>
      <c r="N222" s="138">
        <f>IF(OR(Tabla1[[#This Row],[BONIFICACIÓN CUOTAS S. SOCIAL EMPRESA
(C)]]="",Tabla1[[#This Row],[% IMPUTACIÓN ]]=""),0,G222*J222)</f>
        <v>0</v>
      </c>
      <c r="O222" s="139">
        <f t="shared" si="3"/>
        <v>0</v>
      </c>
      <c r="P222" s="270"/>
      <c r="Q222" s="271"/>
      <c r="R222" s="272"/>
      <c r="S222" s="273"/>
      <c r="T222" s="274"/>
      <c r="U222" s="179"/>
      <c r="V222" s="180"/>
    </row>
    <row r="223" spans="1:22" ht="39.950000000000003" customHeight="1" x14ac:dyDescent="0.25">
      <c r="A223" s="254"/>
      <c r="B223" s="255"/>
      <c r="C223" s="256"/>
      <c r="D223" s="257"/>
      <c r="E223" s="257"/>
      <c r="F223" s="257"/>
      <c r="G223" s="257"/>
      <c r="H223" s="135">
        <f>IF(Tabla1[[#This Row],[SUELDO BRUTO
(A)]]="",0,ROUNDDOWN(D223+E223-G223,2))</f>
        <v>0</v>
      </c>
      <c r="I223" s="257"/>
      <c r="J223" s="67">
        <f>IF(OR(Tabla1[[#This Row],[SUELDO BRUTO
(A)]]="",Tabla1[[#This Row],[SALARIO BRUTO IMPUTADO
(D)]]=""),0,I223/D223)</f>
        <v>0</v>
      </c>
      <c r="K223" s="263"/>
      <c r="L223" s="138">
        <f>IF(OR(Tabla1[[#This Row],[S. SOCIAL / OTROS 
A CARGO EMPRESA
(B)]]="",Tabla1[[#This Row],[% IMPUTACIÓN ]]=""),0,E223*J223)</f>
        <v>0</v>
      </c>
      <c r="M223" s="135">
        <f>MIN(Tabla1[[#This Row],[S. SOCIAL EMPRESA (DECLARADA POR LA UNIVERSIDAD)]],Tabla1[[#This Row],[S. SOCIAL EMPRESA (MÁXIMO IMPUTABLE)]])</f>
        <v>0</v>
      </c>
      <c r="N223" s="138">
        <f>IF(OR(Tabla1[[#This Row],[BONIFICACIÓN CUOTAS S. SOCIAL EMPRESA
(C)]]="",Tabla1[[#This Row],[% IMPUTACIÓN ]]=""),0,G223*J223)</f>
        <v>0</v>
      </c>
      <c r="O223" s="139">
        <f t="shared" si="3"/>
        <v>0</v>
      </c>
      <c r="P223" s="270"/>
      <c r="Q223" s="271"/>
      <c r="R223" s="272"/>
      <c r="S223" s="273"/>
      <c r="T223" s="274"/>
      <c r="U223" s="179"/>
      <c r="V223" s="180"/>
    </row>
    <row r="224" spans="1:22" ht="39.950000000000003" customHeight="1" x14ac:dyDescent="0.25">
      <c r="A224" s="254"/>
      <c r="B224" s="255"/>
      <c r="C224" s="256"/>
      <c r="D224" s="257"/>
      <c r="E224" s="257"/>
      <c r="F224" s="257"/>
      <c r="G224" s="257"/>
      <c r="H224" s="135">
        <f>IF(Tabla1[[#This Row],[SUELDO BRUTO
(A)]]="",0,ROUNDDOWN(D224+E224-G224,2))</f>
        <v>0</v>
      </c>
      <c r="I224" s="257"/>
      <c r="J224" s="67">
        <f>IF(OR(Tabla1[[#This Row],[SUELDO BRUTO
(A)]]="",Tabla1[[#This Row],[SALARIO BRUTO IMPUTADO
(D)]]=""),0,I224/D224)</f>
        <v>0</v>
      </c>
      <c r="K224" s="263"/>
      <c r="L224" s="138">
        <f>IF(OR(Tabla1[[#This Row],[S. SOCIAL / OTROS 
A CARGO EMPRESA
(B)]]="",Tabla1[[#This Row],[% IMPUTACIÓN ]]=""),0,E224*J224)</f>
        <v>0</v>
      </c>
      <c r="M224" s="135">
        <f>MIN(Tabla1[[#This Row],[S. SOCIAL EMPRESA (DECLARADA POR LA UNIVERSIDAD)]],Tabla1[[#This Row],[S. SOCIAL EMPRESA (MÁXIMO IMPUTABLE)]])</f>
        <v>0</v>
      </c>
      <c r="N224" s="138">
        <f>IF(OR(Tabla1[[#This Row],[BONIFICACIÓN CUOTAS S. SOCIAL EMPRESA
(C)]]="",Tabla1[[#This Row],[% IMPUTACIÓN ]]=""),0,G224*J224)</f>
        <v>0</v>
      </c>
      <c r="O224" s="139">
        <f t="shared" si="3"/>
        <v>0</v>
      </c>
      <c r="P224" s="270"/>
      <c r="Q224" s="271"/>
      <c r="R224" s="272"/>
      <c r="S224" s="273"/>
      <c r="T224" s="274"/>
      <c r="U224" s="179"/>
      <c r="V224" s="180"/>
    </row>
    <row r="225" spans="1:22" ht="39.950000000000003" customHeight="1" x14ac:dyDescent="0.25">
      <c r="A225" s="254"/>
      <c r="B225" s="255"/>
      <c r="C225" s="256"/>
      <c r="D225" s="257"/>
      <c r="E225" s="257"/>
      <c r="F225" s="257"/>
      <c r="G225" s="257"/>
      <c r="H225" s="135">
        <f>IF(Tabla1[[#This Row],[SUELDO BRUTO
(A)]]="",0,ROUNDDOWN(D225+E225-G225,2))</f>
        <v>0</v>
      </c>
      <c r="I225" s="257"/>
      <c r="J225" s="67">
        <f>IF(OR(Tabla1[[#This Row],[SUELDO BRUTO
(A)]]="",Tabla1[[#This Row],[SALARIO BRUTO IMPUTADO
(D)]]=""),0,I225/D225)</f>
        <v>0</v>
      </c>
      <c r="K225" s="263"/>
      <c r="L225" s="138">
        <f>IF(OR(Tabla1[[#This Row],[S. SOCIAL / OTROS 
A CARGO EMPRESA
(B)]]="",Tabla1[[#This Row],[% IMPUTACIÓN ]]=""),0,E225*J225)</f>
        <v>0</v>
      </c>
      <c r="M225" s="135">
        <f>MIN(Tabla1[[#This Row],[S. SOCIAL EMPRESA (DECLARADA POR LA UNIVERSIDAD)]],Tabla1[[#This Row],[S. SOCIAL EMPRESA (MÁXIMO IMPUTABLE)]])</f>
        <v>0</v>
      </c>
      <c r="N225" s="138">
        <f>IF(OR(Tabla1[[#This Row],[BONIFICACIÓN CUOTAS S. SOCIAL EMPRESA
(C)]]="",Tabla1[[#This Row],[% IMPUTACIÓN ]]=""),0,G225*J225)</f>
        <v>0</v>
      </c>
      <c r="O225" s="139">
        <f t="shared" si="3"/>
        <v>0</v>
      </c>
      <c r="P225" s="270"/>
      <c r="Q225" s="271"/>
      <c r="R225" s="272"/>
      <c r="S225" s="273"/>
      <c r="T225" s="274"/>
      <c r="U225" s="179"/>
      <c r="V225" s="180"/>
    </row>
    <row r="226" spans="1:22" ht="39.950000000000003" customHeight="1" x14ac:dyDescent="0.25">
      <c r="A226" s="254"/>
      <c r="B226" s="255"/>
      <c r="C226" s="256"/>
      <c r="D226" s="257"/>
      <c r="E226" s="257"/>
      <c r="F226" s="257"/>
      <c r="G226" s="257"/>
      <c r="H226" s="135">
        <f>IF(Tabla1[[#This Row],[SUELDO BRUTO
(A)]]="",0,ROUNDDOWN(D226+E226-G226,2))</f>
        <v>0</v>
      </c>
      <c r="I226" s="257"/>
      <c r="J226" s="67">
        <f>IF(OR(Tabla1[[#This Row],[SUELDO BRUTO
(A)]]="",Tabla1[[#This Row],[SALARIO BRUTO IMPUTADO
(D)]]=""),0,I226/D226)</f>
        <v>0</v>
      </c>
      <c r="K226" s="263"/>
      <c r="L226" s="138">
        <f>IF(OR(Tabla1[[#This Row],[S. SOCIAL / OTROS 
A CARGO EMPRESA
(B)]]="",Tabla1[[#This Row],[% IMPUTACIÓN ]]=""),0,E226*J226)</f>
        <v>0</v>
      </c>
      <c r="M226" s="135">
        <f>MIN(Tabla1[[#This Row],[S. SOCIAL EMPRESA (DECLARADA POR LA UNIVERSIDAD)]],Tabla1[[#This Row],[S. SOCIAL EMPRESA (MÁXIMO IMPUTABLE)]])</f>
        <v>0</v>
      </c>
      <c r="N226" s="138">
        <f>IF(OR(Tabla1[[#This Row],[BONIFICACIÓN CUOTAS S. SOCIAL EMPRESA
(C)]]="",Tabla1[[#This Row],[% IMPUTACIÓN ]]=""),0,G226*J226)</f>
        <v>0</v>
      </c>
      <c r="O226" s="139">
        <f t="shared" si="3"/>
        <v>0</v>
      </c>
      <c r="P226" s="270"/>
      <c r="Q226" s="271"/>
      <c r="R226" s="272"/>
      <c r="S226" s="273"/>
      <c r="T226" s="274"/>
      <c r="U226" s="179"/>
      <c r="V226" s="180"/>
    </row>
    <row r="227" spans="1:22" ht="39.950000000000003" customHeight="1" x14ac:dyDescent="0.25">
      <c r="A227" s="254"/>
      <c r="B227" s="255"/>
      <c r="C227" s="256"/>
      <c r="D227" s="257"/>
      <c r="E227" s="257"/>
      <c r="F227" s="257"/>
      <c r="G227" s="257"/>
      <c r="H227" s="135">
        <f>IF(Tabla1[[#This Row],[SUELDO BRUTO
(A)]]="",0,ROUNDDOWN(D227+E227-G227,2))</f>
        <v>0</v>
      </c>
      <c r="I227" s="257"/>
      <c r="J227" s="67">
        <f>IF(OR(Tabla1[[#This Row],[SUELDO BRUTO
(A)]]="",Tabla1[[#This Row],[SALARIO BRUTO IMPUTADO
(D)]]=""),0,I227/D227)</f>
        <v>0</v>
      </c>
      <c r="K227" s="263"/>
      <c r="L227" s="138">
        <f>IF(OR(Tabla1[[#This Row],[S. SOCIAL / OTROS 
A CARGO EMPRESA
(B)]]="",Tabla1[[#This Row],[% IMPUTACIÓN ]]=""),0,E227*J227)</f>
        <v>0</v>
      </c>
      <c r="M227" s="135">
        <f>MIN(Tabla1[[#This Row],[S. SOCIAL EMPRESA (DECLARADA POR LA UNIVERSIDAD)]],Tabla1[[#This Row],[S. SOCIAL EMPRESA (MÁXIMO IMPUTABLE)]])</f>
        <v>0</v>
      </c>
      <c r="N227" s="138">
        <f>IF(OR(Tabla1[[#This Row],[BONIFICACIÓN CUOTAS S. SOCIAL EMPRESA
(C)]]="",Tabla1[[#This Row],[% IMPUTACIÓN ]]=""),0,G227*J227)</f>
        <v>0</v>
      </c>
      <c r="O227" s="139">
        <f t="shared" si="3"/>
        <v>0</v>
      </c>
      <c r="P227" s="270"/>
      <c r="Q227" s="271"/>
      <c r="R227" s="272"/>
      <c r="S227" s="273"/>
      <c r="T227" s="274"/>
      <c r="U227" s="179"/>
      <c r="V227" s="180"/>
    </row>
    <row r="228" spans="1:22" ht="39.950000000000003" customHeight="1" x14ac:dyDescent="0.25">
      <c r="A228" s="254"/>
      <c r="B228" s="255"/>
      <c r="C228" s="256"/>
      <c r="D228" s="257"/>
      <c r="E228" s="257"/>
      <c r="F228" s="257"/>
      <c r="G228" s="257"/>
      <c r="H228" s="135">
        <f>IF(Tabla1[[#This Row],[SUELDO BRUTO
(A)]]="",0,ROUNDDOWN(D228+E228-G228,2))</f>
        <v>0</v>
      </c>
      <c r="I228" s="257"/>
      <c r="J228" s="67">
        <f>IF(OR(Tabla1[[#This Row],[SUELDO BRUTO
(A)]]="",Tabla1[[#This Row],[SALARIO BRUTO IMPUTADO
(D)]]=""),0,I228/D228)</f>
        <v>0</v>
      </c>
      <c r="K228" s="263"/>
      <c r="L228" s="138">
        <f>IF(OR(Tabla1[[#This Row],[S. SOCIAL / OTROS 
A CARGO EMPRESA
(B)]]="",Tabla1[[#This Row],[% IMPUTACIÓN ]]=""),0,E228*J228)</f>
        <v>0</v>
      </c>
      <c r="M228" s="135">
        <f>MIN(Tabla1[[#This Row],[S. SOCIAL EMPRESA (DECLARADA POR LA UNIVERSIDAD)]],Tabla1[[#This Row],[S. SOCIAL EMPRESA (MÁXIMO IMPUTABLE)]])</f>
        <v>0</v>
      </c>
      <c r="N228" s="138">
        <f>IF(OR(Tabla1[[#This Row],[BONIFICACIÓN CUOTAS S. SOCIAL EMPRESA
(C)]]="",Tabla1[[#This Row],[% IMPUTACIÓN ]]=""),0,G228*J228)</f>
        <v>0</v>
      </c>
      <c r="O228" s="139">
        <f t="shared" si="3"/>
        <v>0</v>
      </c>
      <c r="P228" s="270"/>
      <c r="Q228" s="271"/>
      <c r="R228" s="272"/>
      <c r="S228" s="273"/>
      <c r="T228" s="274"/>
      <c r="U228" s="179"/>
      <c r="V228" s="180"/>
    </row>
    <row r="229" spans="1:22" ht="39.950000000000003" customHeight="1" x14ac:dyDescent="0.25">
      <c r="A229" s="254"/>
      <c r="B229" s="255"/>
      <c r="C229" s="256"/>
      <c r="D229" s="257"/>
      <c r="E229" s="257"/>
      <c r="F229" s="257"/>
      <c r="G229" s="257"/>
      <c r="H229" s="135">
        <f>IF(Tabla1[[#This Row],[SUELDO BRUTO
(A)]]="",0,ROUNDDOWN(D229+E229-G229,2))</f>
        <v>0</v>
      </c>
      <c r="I229" s="257"/>
      <c r="J229" s="67">
        <f>IF(OR(Tabla1[[#This Row],[SUELDO BRUTO
(A)]]="",Tabla1[[#This Row],[SALARIO BRUTO IMPUTADO
(D)]]=""),0,I229/D229)</f>
        <v>0</v>
      </c>
      <c r="K229" s="263"/>
      <c r="L229" s="138">
        <f>IF(OR(Tabla1[[#This Row],[S. SOCIAL / OTROS 
A CARGO EMPRESA
(B)]]="",Tabla1[[#This Row],[% IMPUTACIÓN ]]=""),0,E229*J229)</f>
        <v>0</v>
      </c>
      <c r="M229" s="135">
        <f>MIN(Tabla1[[#This Row],[S. SOCIAL EMPRESA (DECLARADA POR LA UNIVERSIDAD)]],Tabla1[[#This Row],[S. SOCIAL EMPRESA (MÁXIMO IMPUTABLE)]])</f>
        <v>0</v>
      </c>
      <c r="N229" s="138">
        <f>IF(OR(Tabla1[[#This Row],[BONIFICACIÓN CUOTAS S. SOCIAL EMPRESA
(C)]]="",Tabla1[[#This Row],[% IMPUTACIÓN ]]=""),0,G229*J229)</f>
        <v>0</v>
      </c>
      <c r="O229" s="139">
        <f t="shared" si="3"/>
        <v>0</v>
      </c>
      <c r="P229" s="270"/>
      <c r="Q229" s="271"/>
      <c r="R229" s="272"/>
      <c r="S229" s="273"/>
      <c r="T229" s="274"/>
      <c r="U229" s="179"/>
      <c r="V229" s="180"/>
    </row>
    <row r="230" spans="1:22" ht="39.950000000000003" customHeight="1" x14ac:dyDescent="0.25">
      <c r="A230" s="254"/>
      <c r="B230" s="255"/>
      <c r="C230" s="256"/>
      <c r="D230" s="257"/>
      <c r="E230" s="257"/>
      <c r="F230" s="257"/>
      <c r="G230" s="257"/>
      <c r="H230" s="135">
        <f>IF(Tabla1[[#This Row],[SUELDO BRUTO
(A)]]="",0,ROUNDDOWN(D230+E230-G230,2))</f>
        <v>0</v>
      </c>
      <c r="I230" s="257"/>
      <c r="J230" s="67">
        <f>IF(OR(Tabla1[[#This Row],[SUELDO BRUTO
(A)]]="",Tabla1[[#This Row],[SALARIO BRUTO IMPUTADO
(D)]]=""),0,I230/D230)</f>
        <v>0</v>
      </c>
      <c r="K230" s="263"/>
      <c r="L230" s="138">
        <f>IF(OR(Tabla1[[#This Row],[S. SOCIAL / OTROS 
A CARGO EMPRESA
(B)]]="",Tabla1[[#This Row],[% IMPUTACIÓN ]]=""),0,E230*J230)</f>
        <v>0</v>
      </c>
      <c r="M230" s="135">
        <f>MIN(Tabla1[[#This Row],[S. SOCIAL EMPRESA (DECLARADA POR LA UNIVERSIDAD)]],Tabla1[[#This Row],[S. SOCIAL EMPRESA (MÁXIMO IMPUTABLE)]])</f>
        <v>0</v>
      </c>
      <c r="N230" s="138">
        <f>IF(OR(Tabla1[[#This Row],[BONIFICACIÓN CUOTAS S. SOCIAL EMPRESA
(C)]]="",Tabla1[[#This Row],[% IMPUTACIÓN ]]=""),0,G230*J230)</f>
        <v>0</v>
      </c>
      <c r="O230" s="139">
        <f t="shared" si="3"/>
        <v>0</v>
      </c>
      <c r="P230" s="270"/>
      <c r="Q230" s="271"/>
      <c r="R230" s="272"/>
      <c r="S230" s="273"/>
      <c r="T230" s="274"/>
      <c r="U230" s="179"/>
      <c r="V230" s="180"/>
    </row>
    <row r="231" spans="1:22" ht="39.950000000000003" customHeight="1" x14ac:dyDescent="0.25">
      <c r="A231" s="254"/>
      <c r="B231" s="255"/>
      <c r="C231" s="256"/>
      <c r="D231" s="257"/>
      <c r="E231" s="257"/>
      <c r="F231" s="257"/>
      <c r="G231" s="257"/>
      <c r="H231" s="135">
        <f>IF(Tabla1[[#This Row],[SUELDO BRUTO
(A)]]="",0,ROUNDDOWN(D231+E231-G231,2))</f>
        <v>0</v>
      </c>
      <c r="I231" s="257"/>
      <c r="J231" s="67">
        <f>IF(OR(Tabla1[[#This Row],[SUELDO BRUTO
(A)]]="",Tabla1[[#This Row],[SALARIO BRUTO IMPUTADO
(D)]]=""),0,I231/D231)</f>
        <v>0</v>
      </c>
      <c r="K231" s="263"/>
      <c r="L231" s="138">
        <f>IF(OR(Tabla1[[#This Row],[S. SOCIAL / OTROS 
A CARGO EMPRESA
(B)]]="",Tabla1[[#This Row],[% IMPUTACIÓN ]]=""),0,E231*J231)</f>
        <v>0</v>
      </c>
      <c r="M231" s="135">
        <f>MIN(Tabla1[[#This Row],[S. SOCIAL EMPRESA (DECLARADA POR LA UNIVERSIDAD)]],Tabla1[[#This Row],[S. SOCIAL EMPRESA (MÁXIMO IMPUTABLE)]])</f>
        <v>0</v>
      </c>
      <c r="N231" s="138">
        <f>IF(OR(Tabla1[[#This Row],[BONIFICACIÓN CUOTAS S. SOCIAL EMPRESA
(C)]]="",Tabla1[[#This Row],[% IMPUTACIÓN ]]=""),0,G231*J231)</f>
        <v>0</v>
      </c>
      <c r="O231" s="139">
        <f t="shared" si="3"/>
        <v>0</v>
      </c>
      <c r="P231" s="270"/>
      <c r="Q231" s="271"/>
      <c r="R231" s="272"/>
      <c r="S231" s="273"/>
      <c r="T231" s="274"/>
      <c r="U231" s="179"/>
      <c r="V231" s="180"/>
    </row>
    <row r="232" spans="1:22" ht="39.950000000000003" customHeight="1" x14ac:dyDescent="0.25">
      <c r="A232" s="254"/>
      <c r="B232" s="255"/>
      <c r="C232" s="256"/>
      <c r="D232" s="257"/>
      <c r="E232" s="257"/>
      <c r="F232" s="257"/>
      <c r="G232" s="257"/>
      <c r="H232" s="135">
        <f>IF(Tabla1[[#This Row],[SUELDO BRUTO
(A)]]="",0,ROUNDDOWN(D232+E232-G232,2))</f>
        <v>0</v>
      </c>
      <c r="I232" s="257"/>
      <c r="J232" s="67">
        <f>IF(OR(Tabla1[[#This Row],[SUELDO BRUTO
(A)]]="",Tabla1[[#This Row],[SALARIO BRUTO IMPUTADO
(D)]]=""),0,I232/D232)</f>
        <v>0</v>
      </c>
      <c r="K232" s="263"/>
      <c r="L232" s="138">
        <f>IF(OR(Tabla1[[#This Row],[S. SOCIAL / OTROS 
A CARGO EMPRESA
(B)]]="",Tabla1[[#This Row],[% IMPUTACIÓN ]]=""),0,E232*J232)</f>
        <v>0</v>
      </c>
      <c r="M232" s="135">
        <f>MIN(Tabla1[[#This Row],[S. SOCIAL EMPRESA (DECLARADA POR LA UNIVERSIDAD)]],Tabla1[[#This Row],[S. SOCIAL EMPRESA (MÁXIMO IMPUTABLE)]])</f>
        <v>0</v>
      </c>
      <c r="N232" s="138">
        <f>IF(OR(Tabla1[[#This Row],[BONIFICACIÓN CUOTAS S. SOCIAL EMPRESA
(C)]]="",Tabla1[[#This Row],[% IMPUTACIÓN ]]=""),0,G232*J232)</f>
        <v>0</v>
      </c>
      <c r="O232" s="139">
        <f t="shared" si="3"/>
        <v>0</v>
      </c>
      <c r="P232" s="270"/>
      <c r="Q232" s="271"/>
      <c r="R232" s="267"/>
      <c r="S232" s="268"/>
      <c r="T232" s="269"/>
      <c r="U232" s="179"/>
      <c r="V232" s="180"/>
    </row>
    <row r="233" spans="1:22" ht="39.950000000000003" customHeight="1" x14ac:dyDescent="0.25">
      <c r="A233" s="254"/>
      <c r="B233" s="255"/>
      <c r="C233" s="256"/>
      <c r="D233" s="257"/>
      <c r="E233" s="257"/>
      <c r="F233" s="257"/>
      <c r="G233" s="257"/>
      <c r="H233" s="135">
        <f>IF(Tabla1[[#This Row],[SUELDO BRUTO
(A)]]="",0,ROUNDDOWN(D233+E233-G233,2))</f>
        <v>0</v>
      </c>
      <c r="I233" s="257"/>
      <c r="J233" s="67">
        <f>IF(OR(Tabla1[[#This Row],[SUELDO BRUTO
(A)]]="",Tabla1[[#This Row],[SALARIO BRUTO IMPUTADO
(D)]]=""),0,I233/D233)</f>
        <v>0</v>
      </c>
      <c r="K233" s="263"/>
      <c r="L233" s="138">
        <f>IF(OR(Tabla1[[#This Row],[S. SOCIAL / OTROS 
A CARGO EMPRESA
(B)]]="",Tabla1[[#This Row],[% IMPUTACIÓN ]]=""),0,E233*J233)</f>
        <v>0</v>
      </c>
      <c r="M233" s="135">
        <f>MIN(Tabla1[[#This Row],[S. SOCIAL EMPRESA (DECLARADA POR LA UNIVERSIDAD)]],Tabla1[[#This Row],[S. SOCIAL EMPRESA (MÁXIMO IMPUTABLE)]])</f>
        <v>0</v>
      </c>
      <c r="N233" s="138">
        <f>IF(OR(Tabla1[[#This Row],[BONIFICACIÓN CUOTAS S. SOCIAL EMPRESA
(C)]]="",Tabla1[[#This Row],[% IMPUTACIÓN ]]=""),0,G233*J233)</f>
        <v>0</v>
      </c>
      <c r="O233" s="139">
        <f t="shared" si="3"/>
        <v>0</v>
      </c>
      <c r="P233" s="270"/>
      <c r="Q233" s="271"/>
      <c r="R233" s="267"/>
      <c r="S233" s="268"/>
      <c r="T233" s="269"/>
      <c r="U233" s="179"/>
      <c r="V233" s="180"/>
    </row>
    <row r="234" spans="1:22" ht="39.950000000000003" customHeight="1" x14ac:dyDescent="0.25">
      <c r="A234" s="254"/>
      <c r="B234" s="255"/>
      <c r="C234" s="256"/>
      <c r="D234" s="257"/>
      <c r="E234" s="257"/>
      <c r="F234" s="257"/>
      <c r="G234" s="257"/>
      <c r="H234" s="135">
        <f>IF(Tabla1[[#This Row],[SUELDO BRUTO
(A)]]="",0,ROUNDDOWN(D234+E234-G234,2))</f>
        <v>0</v>
      </c>
      <c r="I234" s="257"/>
      <c r="J234" s="67">
        <f>IF(OR(Tabla1[[#This Row],[SUELDO BRUTO
(A)]]="",Tabla1[[#This Row],[SALARIO BRUTO IMPUTADO
(D)]]=""),0,I234/D234)</f>
        <v>0</v>
      </c>
      <c r="K234" s="263"/>
      <c r="L234" s="138">
        <f>IF(OR(Tabla1[[#This Row],[S. SOCIAL / OTROS 
A CARGO EMPRESA
(B)]]="",Tabla1[[#This Row],[% IMPUTACIÓN ]]=""),0,E234*J234)</f>
        <v>0</v>
      </c>
      <c r="M234" s="135">
        <f>MIN(Tabla1[[#This Row],[S. SOCIAL EMPRESA (DECLARADA POR LA UNIVERSIDAD)]],Tabla1[[#This Row],[S. SOCIAL EMPRESA (MÁXIMO IMPUTABLE)]])</f>
        <v>0</v>
      </c>
      <c r="N234" s="138">
        <f>IF(OR(Tabla1[[#This Row],[BONIFICACIÓN CUOTAS S. SOCIAL EMPRESA
(C)]]="",Tabla1[[#This Row],[% IMPUTACIÓN ]]=""),0,G234*J234)</f>
        <v>0</v>
      </c>
      <c r="O234" s="139">
        <f t="shared" si="3"/>
        <v>0</v>
      </c>
      <c r="P234" s="270"/>
      <c r="Q234" s="271"/>
      <c r="R234" s="267"/>
      <c r="S234" s="268"/>
      <c r="T234" s="269"/>
      <c r="U234" s="179"/>
      <c r="V234" s="180"/>
    </row>
    <row r="235" spans="1:22" ht="39.950000000000003" customHeight="1" x14ac:dyDescent="0.25">
      <c r="A235" s="254"/>
      <c r="B235" s="255"/>
      <c r="C235" s="256"/>
      <c r="D235" s="257"/>
      <c r="E235" s="257"/>
      <c r="F235" s="257"/>
      <c r="G235" s="257"/>
      <c r="H235" s="135">
        <f>IF(Tabla1[[#This Row],[SUELDO BRUTO
(A)]]="",0,ROUNDDOWN(D235+E235-G235,2))</f>
        <v>0</v>
      </c>
      <c r="I235" s="257"/>
      <c r="J235" s="67">
        <f>IF(OR(Tabla1[[#This Row],[SUELDO BRUTO
(A)]]="",Tabla1[[#This Row],[SALARIO BRUTO IMPUTADO
(D)]]=""),0,I235/D235)</f>
        <v>0</v>
      </c>
      <c r="K235" s="263"/>
      <c r="L235" s="138">
        <f>IF(OR(Tabla1[[#This Row],[S. SOCIAL / OTROS 
A CARGO EMPRESA
(B)]]="",Tabla1[[#This Row],[% IMPUTACIÓN ]]=""),0,E235*J235)</f>
        <v>0</v>
      </c>
      <c r="M235" s="135">
        <f>MIN(Tabla1[[#This Row],[S. SOCIAL EMPRESA (DECLARADA POR LA UNIVERSIDAD)]],Tabla1[[#This Row],[S. SOCIAL EMPRESA (MÁXIMO IMPUTABLE)]])</f>
        <v>0</v>
      </c>
      <c r="N235" s="138">
        <f>IF(OR(Tabla1[[#This Row],[BONIFICACIÓN CUOTAS S. SOCIAL EMPRESA
(C)]]="",Tabla1[[#This Row],[% IMPUTACIÓN ]]=""),0,G235*J235)</f>
        <v>0</v>
      </c>
      <c r="O235" s="139">
        <f t="shared" si="3"/>
        <v>0</v>
      </c>
      <c r="P235" s="270"/>
      <c r="Q235" s="271"/>
      <c r="R235" s="267"/>
      <c r="S235" s="268"/>
      <c r="T235" s="269"/>
      <c r="U235" s="179"/>
      <c r="V235" s="180"/>
    </row>
    <row r="236" spans="1:22" ht="39.950000000000003" customHeight="1" x14ac:dyDescent="0.25">
      <c r="A236" s="254"/>
      <c r="B236" s="255"/>
      <c r="C236" s="256"/>
      <c r="D236" s="257"/>
      <c r="E236" s="257"/>
      <c r="F236" s="257"/>
      <c r="G236" s="257"/>
      <c r="H236" s="135">
        <f>IF(Tabla1[[#This Row],[SUELDO BRUTO
(A)]]="",0,ROUNDDOWN(D236+E236-G236,2))</f>
        <v>0</v>
      </c>
      <c r="I236" s="257"/>
      <c r="J236" s="67">
        <f>IF(OR(Tabla1[[#This Row],[SUELDO BRUTO
(A)]]="",Tabla1[[#This Row],[SALARIO BRUTO IMPUTADO
(D)]]=""),0,I236/D236)</f>
        <v>0</v>
      </c>
      <c r="K236" s="263"/>
      <c r="L236" s="138">
        <f>IF(OR(Tabla1[[#This Row],[S. SOCIAL / OTROS 
A CARGO EMPRESA
(B)]]="",Tabla1[[#This Row],[% IMPUTACIÓN ]]=""),0,E236*J236)</f>
        <v>0</v>
      </c>
      <c r="M236" s="135">
        <f>MIN(Tabla1[[#This Row],[S. SOCIAL EMPRESA (DECLARADA POR LA UNIVERSIDAD)]],Tabla1[[#This Row],[S. SOCIAL EMPRESA (MÁXIMO IMPUTABLE)]])</f>
        <v>0</v>
      </c>
      <c r="N236" s="138">
        <f>IF(OR(Tabla1[[#This Row],[BONIFICACIÓN CUOTAS S. SOCIAL EMPRESA
(C)]]="",Tabla1[[#This Row],[% IMPUTACIÓN ]]=""),0,G236*J236)</f>
        <v>0</v>
      </c>
      <c r="O236" s="139">
        <f t="shared" si="3"/>
        <v>0</v>
      </c>
      <c r="P236" s="270"/>
      <c r="Q236" s="271"/>
      <c r="R236" s="267"/>
      <c r="S236" s="268"/>
      <c r="T236" s="269"/>
      <c r="U236" s="179"/>
      <c r="V236" s="180"/>
    </row>
    <row r="237" spans="1:22" ht="39.950000000000003" customHeight="1" x14ac:dyDescent="0.25">
      <c r="A237" s="254"/>
      <c r="B237" s="255"/>
      <c r="C237" s="256"/>
      <c r="D237" s="257"/>
      <c r="E237" s="257"/>
      <c r="F237" s="257"/>
      <c r="G237" s="257"/>
      <c r="H237" s="135">
        <f>IF(Tabla1[[#This Row],[SUELDO BRUTO
(A)]]="",0,ROUNDDOWN(D237+E237-G237,2))</f>
        <v>0</v>
      </c>
      <c r="I237" s="257"/>
      <c r="J237" s="67">
        <f>IF(OR(Tabla1[[#This Row],[SUELDO BRUTO
(A)]]="",Tabla1[[#This Row],[SALARIO BRUTO IMPUTADO
(D)]]=""),0,I237/D237)</f>
        <v>0</v>
      </c>
      <c r="K237" s="263"/>
      <c r="L237" s="138">
        <f>IF(OR(Tabla1[[#This Row],[S. SOCIAL / OTROS 
A CARGO EMPRESA
(B)]]="",Tabla1[[#This Row],[% IMPUTACIÓN ]]=""),0,E237*J237)</f>
        <v>0</v>
      </c>
      <c r="M237" s="135">
        <f>MIN(Tabla1[[#This Row],[S. SOCIAL EMPRESA (DECLARADA POR LA UNIVERSIDAD)]],Tabla1[[#This Row],[S. SOCIAL EMPRESA (MÁXIMO IMPUTABLE)]])</f>
        <v>0</v>
      </c>
      <c r="N237" s="138">
        <f>IF(OR(Tabla1[[#This Row],[BONIFICACIÓN CUOTAS S. SOCIAL EMPRESA
(C)]]="",Tabla1[[#This Row],[% IMPUTACIÓN ]]=""),0,G237*J237)</f>
        <v>0</v>
      </c>
      <c r="O237" s="139">
        <f t="shared" si="3"/>
        <v>0</v>
      </c>
      <c r="P237" s="270"/>
      <c r="Q237" s="271"/>
      <c r="R237" s="267"/>
      <c r="S237" s="268"/>
      <c r="T237" s="269"/>
      <c r="U237" s="179"/>
      <c r="V237" s="180"/>
    </row>
    <row r="238" spans="1:22" ht="39.950000000000003" customHeight="1" x14ac:dyDescent="0.25">
      <c r="A238" s="254"/>
      <c r="B238" s="255"/>
      <c r="C238" s="256"/>
      <c r="D238" s="257"/>
      <c r="E238" s="257"/>
      <c r="F238" s="257"/>
      <c r="G238" s="257"/>
      <c r="H238" s="135">
        <f>IF(Tabla1[[#This Row],[SUELDO BRUTO
(A)]]="",0,ROUNDDOWN(D238+E238-G238,2))</f>
        <v>0</v>
      </c>
      <c r="I238" s="257"/>
      <c r="J238" s="67">
        <f>IF(OR(Tabla1[[#This Row],[SUELDO BRUTO
(A)]]="",Tabla1[[#This Row],[SALARIO BRUTO IMPUTADO
(D)]]=""),0,I238/D238)</f>
        <v>0</v>
      </c>
      <c r="K238" s="263"/>
      <c r="L238" s="138">
        <f>IF(OR(Tabla1[[#This Row],[S. SOCIAL / OTROS 
A CARGO EMPRESA
(B)]]="",Tabla1[[#This Row],[% IMPUTACIÓN ]]=""),0,E238*J238)</f>
        <v>0</v>
      </c>
      <c r="M238" s="135">
        <f>MIN(Tabla1[[#This Row],[S. SOCIAL EMPRESA (DECLARADA POR LA UNIVERSIDAD)]],Tabla1[[#This Row],[S. SOCIAL EMPRESA (MÁXIMO IMPUTABLE)]])</f>
        <v>0</v>
      </c>
      <c r="N238" s="138">
        <f>IF(OR(Tabla1[[#This Row],[BONIFICACIÓN CUOTAS S. SOCIAL EMPRESA
(C)]]="",Tabla1[[#This Row],[% IMPUTACIÓN ]]=""),0,G238*J238)</f>
        <v>0</v>
      </c>
      <c r="O238" s="139">
        <f t="shared" si="3"/>
        <v>0</v>
      </c>
      <c r="P238" s="270"/>
      <c r="Q238" s="271"/>
      <c r="R238" s="267"/>
      <c r="S238" s="268"/>
      <c r="T238" s="269"/>
      <c r="U238" s="179"/>
      <c r="V238" s="180"/>
    </row>
    <row r="239" spans="1:22" ht="39.950000000000003" customHeight="1" x14ac:dyDescent="0.25">
      <c r="A239" s="254"/>
      <c r="B239" s="255"/>
      <c r="C239" s="256"/>
      <c r="D239" s="257"/>
      <c r="E239" s="257"/>
      <c r="F239" s="257"/>
      <c r="G239" s="257"/>
      <c r="H239" s="135">
        <f>IF(Tabla1[[#This Row],[SUELDO BRUTO
(A)]]="",0,ROUNDDOWN(D239+E239-G239,2))</f>
        <v>0</v>
      </c>
      <c r="I239" s="257"/>
      <c r="J239" s="67">
        <f>IF(OR(Tabla1[[#This Row],[SUELDO BRUTO
(A)]]="",Tabla1[[#This Row],[SALARIO BRUTO IMPUTADO
(D)]]=""),0,I239/D239)</f>
        <v>0</v>
      </c>
      <c r="K239" s="263"/>
      <c r="L239" s="138">
        <f>IF(OR(Tabla1[[#This Row],[S. SOCIAL / OTROS 
A CARGO EMPRESA
(B)]]="",Tabla1[[#This Row],[% IMPUTACIÓN ]]=""),0,E239*J239)</f>
        <v>0</v>
      </c>
      <c r="M239" s="135">
        <f>MIN(Tabla1[[#This Row],[S. SOCIAL EMPRESA (DECLARADA POR LA UNIVERSIDAD)]],Tabla1[[#This Row],[S. SOCIAL EMPRESA (MÁXIMO IMPUTABLE)]])</f>
        <v>0</v>
      </c>
      <c r="N239" s="138">
        <f>IF(OR(Tabla1[[#This Row],[BONIFICACIÓN CUOTAS S. SOCIAL EMPRESA
(C)]]="",Tabla1[[#This Row],[% IMPUTACIÓN ]]=""),0,G239*J239)</f>
        <v>0</v>
      </c>
      <c r="O239" s="139">
        <f t="shared" si="3"/>
        <v>0</v>
      </c>
      <c r="P239" s="270"/>
      <c r="Q239" s="271"/>
      <c r="R239" s="267"/>
      <c r="S239" s="268"/>
      <c r="T239" s="269"/>
      <c r="U239" s="179"/>
      <c r="V239" s="180"/>
    </row>
    <row r="240" spans="1:22" ht="39.950000000000003" customHeight="1" x14ac:dyDescent="0.25">
      <c r="A240" s="254"/>
      <c r="B240" s="255"/>
      <c r="C240" s="256"/>
      <c r="D240" s="257"/>
      <c r="E240" s="257"/>
      <c r="F240" s="257"/>
      <c r="G240" s="257"/>
      <c r="H240" s="135">
        <f>IF(Tabla1[[#This Row],[SUELDO BRUTO
(A)]]="",0,ROUNDDOWN(D240+E240-G240,2))</f>
        <v>0</v>
      </c>
      <c r="I240" s="257"/>
      <c r="J240" s="67">
        <f>IF(OR(Tabla1[[#This Row],[SUELDO BRUTO
(A)]]="",Tabla1[[#This Row],[SALARIO BRUTO IMPUTADO
(D)]]=""),0,I240/D240)</f>
        <v>0</v>
      </c>
      <c r="K240" s="263"/>
      <c r="L240" s="138">
        <f>IF(OR(Tabla1[[#This Row],[S. SOCIAL / OTROS 
A CARGO EMPRESA
(B)]]="",Tabla1[[#This Row],[% IMPUTACIÓN ]]=""),0,E240*J240)</f>
        <v>0</v>
      </c>
      <c r="M240" s="135">
        <f>MIN(Tabla1[[#This Row],[S. SOCIAL EMPRESA (DECLARADA POR LA UNIVERSIDAD)]],Tabla1[[#This Row],[S. SOCIAL EMPRESA (MÁXIMO IMPUTABLE)]])</f>
        <v>0</v>
      </c>
      <c r="N240" s="138">
        <f>IF(OR(Tabla1[[#This Row],[BONIFICACIÓN CUOTAS S. SOCIAL EMPRESA
(C)]]="",Tabla1[[#This Row],[% IMPUTACIÓN ]]=""),0,G240*J240)</f>
        <v>0</v>
      </c>
      <c r="O240" s="139">
        <f t="shared" si="3"/>
        <v>0</v>
      </c>
      <c r="P240" s="270"/>
      <c r="Q240" s="271"/>
      <c r="R240" s="267"/>
      <c r="S240" s="268"/>
      <c r="T240" s="269"/>
      <c r="U240" s="179"/>
      <c r="V240" s="180"/>
    </row>
    <row r="241" spans="1:22" ht="39.950000000000003" customHeight="1" x14ac:dyDescent="0.25">
      <c r="A241" s="254"/>
      <c r="B241" s="255"/>
      <c r="C241" s="256"/>
      <c r="D241" s="257"/>
      <c r="E241" s="257"/>
      <c r="F241" s="257"/>
      <c r="G241" s="257"/>
      <c r="H241" s="135">
        <f>IF(Tabla1[[#This Row],[SUELDO BRUTO
(A)]]="",0,ROUNDDOWN(D241+E241-G241,2))</f>
        <v>0</v>
      </c>
      <c r="I241" s="257"/>
      <c r="J241" s="67">
        <f>IF(OR(Tabla1[[#This Row],[SUELDO BRUTO
(A)]]="",Tabla1[[#This Row],[SALARIO BRUTO IMPUTADO
(D)]]=""),0,I241/D241)</f>
        <v>0</v>
      </c>
      <c r="K241" s="263"/>
      <c r="L241" s="138">
        <f>IF(OR(Tabla1[[#This Row],[S. SOCIAL / OTROS 
A CARGO EMPRESA
(B)]]="",Tabla1[[#This Row],[% IMPUTACIÓN ]]=""),0,E241*J241)</f>
        <v>0</v>
      </c>
      <c r="M241" s="135">
        <f>MIN(Tabla1[[#This Row],[S. SOCIAL EMPRESA (DECLARADA POR LA UNIVERSIDAD)]],Tabla1[[#This Row],[S. SOCIAL EMPRESA (MÁXIMO IMPUTABLE)]])</f>
        <v>0</v>
      </c>
      <c r="N241" s="138">
        <f>IF(OR(Tabla1[[#This Row],[BONIFICACIÓN CUOTAS S. SOCIAL EMPRESA
(C)]]="",Tabla1[[#This Row],[% IMPUTACIÓN ]]=""),0,G241*J241)</f>
        <v>0</v>
      </c>
      <c r="O241" s="139">
        <f t="shared" si="3"/>
        <v>0</v>
      </c>
      <c r="P241" s="270"/>
      <c r="Q241" s="271"/>
      <c r="R241" s="267"/>
      <c r="S241" s="268"/>
      <c r="T241" s="269"/>
      <c r="U241" s="179"/>
      <c r="V241" s="180"/>
    </row>
    <row r="242" spans="1:22" ht="39.950000000000003" customHeight="1" x14ac:dyDescent="0.25">
      <c r="A242" s="254"/>
      <c r="B242" s="255"/>
      <c r="C242" s="256"/>
      <c r="D242" s="257"/>
      <c r="E242" s="257"/>
      <c r="F242" s="257"/>
      <c r="G242" s="257"/>
      <c r="H242" s="135">
        <f>IF(Tabla1[[#This Row],[SUELDO BRUTO
(A)]]="",0,ROUNDDOWN(D242+E242-G242,2))</f>
        <v>0</v>
      </c>
      <c r="I242" s="257"/>
      <c r="J242" s="67">
        <f>IF(OR(Tabla1[[#This Row],[SUELDO BRUTO
(A)]]="",Tabla1[[#This Row],[SALARIO BRUTO IMPUTADO
(D)]]=""),0,I242/D242)</f>
        <v>0</v>
      </c>
      <c r="K242" s="263"/>
      <c r="L242" s="138">
        <f>IF(OR(Tabla1[[#This Row],[S. SOCIAL / OTROS 
A CARGO EMPRESA
(B)]]="",Tabla1[[#This Row],[% IMPUTACIÓN ]]=""),0,E242*J242)</f>
        <v>0</v>
      </c>
      <c r="M242" s="135">
        <f>MIN(Tabla1[[#This Row],[S. SOCIAL EMPRESA (DECLARADA POR LA UNIVERSIDAD)]],Tabla1[[#This Row],[S. SOCIAL EMPRESA (MÁXIMO IMPUTABLE)]])</f>
        <v>0</v>
      </c>
      <c r="N242" s="138">
        <f>IF(OR(Tabla1[[#This Row],[BONIFICACIÓN CUOTAS S. SOCIAL EMPRESA
(C)]]="",Tabla1[[#This Row],[% IMPUTACIÓN ]]=""),0,G242*J242)</f>
        <v>0</v>
      </c>
      <c r="O242" s="139">
        <f t="shared" si="3"/>
        <v>0</v>
      </c>
      <c r="P242" s="270"/>
      <c r="Q242" s="271"/>
      <c r="R242" s="267"/>
      <c r="S242" s="268"/>
      <c r="T242" s="269"/>
      <c r="U242" s="179"/>
      <c r="V242" s="180"/>
    </row>
    <row r="243" spans="1:22" ht="39.950000000000003" customHeight="1" x14ac:dyDescent="0.25">
      <c r="A243" s="254"/>
      <c r="B243" s="255"/>
      <c r="C243" s="256"/>
      <c r="D243" s="257"/>
      <c r="E243" s="257"/>
      <c r="F243" s="257"/>
      <c r="G243" s="257"/>
      <c r="H243" s="135">
        <f>IF(Tabla1[[#This Row],[SUELDO BRUTO
(A)]]="",0,ROUNDDOWN(D243+E243-G243,2))</f>
        <v>0</v>
      </c>
      <c r="I243" s="257"/>
      <c r="J243" s="67">
        <f>IF(OR(Tabla1[[#This Row],[SUELDO BRUTO
(A)]]="",Tabla1[[#This Row],[SALARIO BRUTO IMPUTADO
(D)]]=""),0,I243/D243)</f>
        <v>0</v>
      </c>
      <c r="K243" s="263"/>
      <c r="L243" s="138">
        <f>IF(OR(Tabla1[[#This Row],[S. SOCIAL / OTROS 
A CARGO EMPRESA
(B)]]="",Tabla1[[#This Row],[% IMPUTACIÓN ]]=""),0,E243*J243)</f>
        <v>0</v>
      </c>
      <c r="M243" s="135">
        <f>MIN(Tabla1[[#This Row],[S. SOCIAL EMPRESA (DECLARADA POR LA UNIVERSIDAD)]],Tabla1[[#This Row],[S. SOCIAL EMPRESA (MÁXIMO IMPUTABLE)]])</f>
        <v>0</v>
      </c>
      <c r="N243" s="138">
        <f>IF(OR(Tabla1[[#This Row],[BONIFICACIÓN CUOTAS S. SOCIAL EMPRESA
(C)]]="",Tabla1[[#This Row],[% IMPUTACIÓN ]]=""),0,G243*J243)</f>
        <v>0</v>
      </c>
      <c r="O243" s="139">
        <f t="shared" si="3"/>
        <v>0</v>
      </c>
      <c r="P243" s="270"/>
      <c r="Q243" s="271"/>
      <c r="R243" s="267"/>
      <c r="S243" s="268"/>
      <c r="T243" s="269"/>
      <c r="U243" s="179"/>
      <c r="V243" s="180"/>
    </row>
    <row r="244" spans="1:22" ht="39.950000000000003" customHeight="1" x14ac:dyDescent="0.25">
      <c r="A244" s="254"/>
      <c r="B244" s="255"/>
      <c r="C244" s="256"/>
      <c r="D244" s="257"/>
      <c r="E244" s="257"/>
      <c r="F244" s="257"/>
      <c r="G244" s="257"/>
      <c r="H244" s="135">
        <f>IF(Tabla1[[#This Row],[SUELDO BRUTO
(A)]]="",0,ROUNDDOWN(D244+E244-G244,2))</f>
        <v>0</v>
      </c>
      <c r="I244" s="257"/>
      <c r="J244" s="67">
        <f>IF(OR(Tabla1[[#This Row],[SUELDO BRUTO
(A)]]="",Tabla1[[#This Row],[SALARIO BRUTO IMPUTADO
(D)]]=""),0,I244/D244)</f>
        <v>0</v>
      </c>
      <c r="K244" s="263"/>
      <c r="L244" s="138">
        <f>IF(OR(Tabla1[[#This Row],[S. SOCIAL / OTROS 
A CARGO EMPRESA
(B)]]="",Tabla1[[#This Row],[% IMPUTACIÓN ]]=""),0,E244*J244)</f>
        <v>0</v>
      </c>
      <c r="M244" s="135">
        <f>MIN(Tabla1[[#This Row],[S. SOCIAL EMPRESA (DECLARADA POR LA UNIVERSIDAD)]],Tabla1[[#This Row],[S. SOCIAL EMPRESA (MÁXIMO IMPUTABLE)]])</f>
        <v>0</v>
      </c>
      <c r="N244" s="138">
        <f>IF(OR(Tabla1[[#This Row],[BONIFICACIÓN CUOTAS S. SOCIAL EMPRESA
(C)]]="",Tabla1[[#This Row],[% IMPUTACIÓN ]]=""),0,G244*J244)</f>
        <v>0</v>
      </c>
      <c r="O244" s="139">
        <f t="shared" si="3"/>
        <v>0</v>
      </c>
      <c r="P244" s="270"/>
      <c r="Q244" s="271"/>
      <c r="R244" s="267"/>
      <c r="S244" s="268"/>
      <c r="T244" s="269"/>
      <c r="U244" s="179"/>
      <c r="V244" s="180"/>
    </row>
    <row r="245" spans="1:22" ht="39.950000000000003" customHeight="1" x14ac:dyDescent="0.25">
      <c r="A245" s="254"/>
      <c r="B245" s="255"/>
      <c r="C245" s="256"/>
      <c r="D245" s="257"/>
      <c r="E245" s="257"/>
      <c r="F245" s="257"/>
      <c r="G245" s="257"/>
      <c r="H245" s="135">
        <f>IF(Tabla1[[#This Row],[SUELDO BRUTO
(A)]]="",0,ROUNDDOWN(D245+E245-G245,2))</f>
        <v>0</v>
      </c>
      <c r="I245" s="257"/>
      <c r="J245" s="67">
        <f>IF(OR(Tabla1[[#This Row],[SUELDO BRUTO
(A)]]="",Tabla1[[#This Row],[SALARIO BRUTO IMPUTADO
(D)]]=""),0,I245/D245)</f>
        <v>0</v>
      </c>
      <c r="K245" s="263"/>
      <c r="L245" s="138">
        <f>IF(OR(Tabla1[[#This Row],[S. SOCIAL / OTROS 
A CARGO EMPRESA
(B)]]="",Tabla1[[#This Row],[% IMPUTACIÓN ]]=""),0,E245*J245)</f>
        <v>0</v>
      </c>
      <c r="M245" s="135">
        <f>MIN(Tabla1[[#This Row],[S. SOCIAL EMPRESA (DECLARADA POR LA UNIVERSIDAD)]],Tabla1[[#This Row],[S. SOCIAL EMPRESA (MÁXIMO IMPUTABLE)]])</f>
        <v>0</v>
      </c>
      <c r="N245" s="138">
        <f>IF(OR(Tabla1[[#This Row],[BONIFICACIÓN CUOTAS S. SOCIAL EMPRESA
(C)]]="",Tabla1[[#This Row],[% IMPUTACIÓN ]]=""),0,G245*J245)</f>
        <v>0</v>
      </c>
      <c r="O245" s="139">
        <f t="shared" si="3"/>
        <v>0</v>
      </c>
      <c r="P245" s="270"/>
      <c r="Q245" s="271"/>
      <c r="R245" s="272"/>
      <c r="S245" s="273"/>
      <c r="T245" s="274"/>
      <c r="U245" s="179"/>
      <c r="V245" s="180"/>
    </row>
    <row r="246" spans="1:22" ht="39.950000000000003" customHeight="1" x14ac:dyDescent="0.25">
      <c r="A246" s="254"/>
      <c r="B246" s="255"/>
      <c r="C246" s="256"/>
      <c r="D246" s="257"/>
      <c r="E246" s="257"/>
      <c r="F246" s="257"/>
      <c r="G246" s="257"/>
      <c r="H246" s="135">
        <f>IF(Tabla1[[#This Row],[SUELDO BRUTO
(A)]]="",0,ROUNDDOWN(D246+E246-G246,2))</f>
        <v>0</v>
      </c>
      <c r="I246" s="257"/>
      <c r="J246" s="67">
        <f>IF(OR(Tabla1[[#This Row],[SUELDO BRUTO
(A)]]="",Tabla1[[#This Row],[SALARIO BRUTO IMPUTADO
(D)]]=""),0,I246/D246)</f>
        <v>0</v>
      </c>
      <c r="K246" s="263"/>
      <c r="L246" s="138">
        <f>IF(OR(Tabla1[[#This Row],[S. SOCIAL / OTROS 
A CARGO EMPRESA
(B)]]="",Tabla1[[#This Row],[% IMPUTACIÓN ]]=""),0,E246*J246)</f>
        <v>0</v>
      </c>
      <c r="M246" s="135">
        <f>MIN(Tabla1[[#This Row],[S. SOCIAL EMPRESA (DECLARADA POR LA UNIVERSIDAD)]],Tabla1[[#This Row],[S. SOCIAL EMPRESA (MÁXIMO IMPUTABLE)]])</f>
        <v>0</v>
      </c>
      <c r="N246" s="138">
        <f>IF(OR(Tabla1[[#This Row],[BONIFICACIÓN CUOTAS S. SOCIAL EMPRESA
(C)]]="",Tabla1[[#This Row],[% IMPUTACIÓN ]]=""),0,G246*J246)</f>
        <v>0</v>
      </c>
      <c r="O246" s="139">
        <f t="shared" si="3"/>
        <v>0</v>
      </c>
      <c r="P246" s="270"/>
      <c r="Q246" s="271"/>
      <c r="R246" s="272"/>
      <c r="S246" s="273"/>
      <c r="T246" s="274"/>
      <c r="U246" s="179"/>
      <c r="V246" s="180"/>
    </row>
    <row r="247" spans="1:22" ht="39.950000000000003" customHeight="1" x14ac:dyDescent="0.25">
      <c r="A247" s="254"/>
      <c r="B247" s="255"/>
      <c r="C247" s="256"/>
      <c r="D247" s="257"/>
      <c r="E247" s="257"/>
      <c r="F247" s="257"/>
      <c r="G247" s="257"/>
      <c r="H247" s="135">
        <f>IF(Tabla1[[#This Row],[SUELDO BRUTO
(A)]]="",0,ROUNDDOWN(D247+E247-G247,2))</f>
        <v>0</v>
      </c>
      <c r="I247" s="257"/>
      <c r="J247" s="67">
        <f>IF(OR(Tabla1[[#This Row],[SUELDO BRUTO
(A)]]="",Tabla1[[#This Row],[SALARIO BRUTO IMPUTADO
(D)]]=""),0,I247/D247)</f>
        <v>0</v>
      </c>
      <c r="K247" s="263"/>
      <c r="L247" s="138">
        <f>IF(OR(Tabla1[[#This Row],[S. SOCIAL / OTROS 
A CARGO EMPRESA
(B)]]="",Tabla1[[#This Row],[% IMPUTACIÓN ]]=""),0,E247*J247)</f>
        <v>0</v>
      </c>
      <c r="M247" s="135">
        <f>MIN(Tabla1[[#This Row],[S. SOCIAL EMPRESA (DECLARADA POR LA UNIVERSIDAD)]],Tabla1[[#This Row],[S. SOCIAL EMPRESA (MÁXIMO IMPUTABLE)]])</f>
        <v>0</v>
      </c>
      <c r="N247" s="138">
        <f>IF(OR(Tabla1[[#This Row],[BONIFICACIÓN CUOTAS S. SOCIAL EMPRESA
(C)]]="",Tabla1[[#This Row],[% IMPUTACIÓN ]]=""),0,G247*J247)</f>
        <v>0</v>
      </c>
      <c r="O247" s="139">
        <f t="shared" si="3"/>
        <v>0</v>
      </c>
      <c r="P247" s="270"/>
      <c r="Q247" s="271"/>
      <c r="R247" s="272"/>
      <c r="S247" s="273"/>
      <c r="T247" s="274"/>
      <c r="U247" s="179"/>
      <c r="V247" s="180"/>
    </row>
    <row r="248" spans="1:22" ht="39.950000000000003" customHeight="1" x14ac:dyDescent="0.25">
      <c r="A248" s="254"/>
      <c r="B248" s="255"/>
      <c r="C248" s="256"/>
      <c r="D248" s="257"/>
      <c r="E248" s="257"/>
      <c r="F248" s="257"/>
      <c r="G248" s="257"/>
      <c r="H248" s="135">
        <f>IF(Tabla1[[#This Row],[SUELDO BRUTO
(A)]]="",0,ROUNDDOWN(D248+E248-G248,2))</f>
        <v>0</v>
      </c>
      <c r="I248" s="257"/>
      <c r="J248" s="67">
        <f>IF(OR(Tabla1[[#This Row],[SUELDO BRUTO
(A)]]="",Tabla1[[#This Row],[SALARIO BRUTO IMPUTADO
(D)]]=""),0,I248/D248)</f>
        <v>0</v>
      </c>
      <c r="K248" s="263"/>
      <c r="L248" s="138">
        <f>IF(OR(Tabla1[[#This Row],[S. SOCIAL / OTROS 
A CARGO EMPRESA
(B)]]="",Tabla1[[#This Row],[% IMPUTACIÓN ]]=""),0,E248*J248)</f>
        <v>0</v>
      </c>
      <c r="M248" s="135">
        <f>MIN(Tabla1[[#This Row],[S. SOCIAL EMPRESA (DECLARADA POR LA UNIVERSIDAD)]],Tabla1[[#This Row],[S. SOCIAL EMPRESA (MÁXIMO IMPUTABLE)]])</f>
        <v>0</v>
      </c>
      <c r="N248" s="138">
        <f>IF(OR(Tabla1[[#This Row],[BONIFICACIÓN CUOTAS S. SOCIAL EMPRESA
(C)]]="",Tabla1[[#This Row],[% IMPUTACIÓN ]]=""),0,G248*J248)</f>
        <v>0</v>
      </c>
      <c r="O248" s="139">
        <f t="shared" si="3"/>
        <v>0</v>
      </c>
      <c r="P248" s="270"/>
      <c r="Q248" s="271"/>
      <c r="R248" s="272"/>
      <c r="S248" s="273"/>
      <c r="T248" s="274"/>
      <c r="U248" s="179"/>
      <c r="V248" s="180"/>
    </row>
    <row r="249" spans="1:22" ht="39.950000000000003" customHeight="1" x14ac:dyDescent="0.25">
      <c r="A249" s="254"/>
      <c r="B249" s="255"/>
      <c r="C249" s="256"/>
      <c r="D249" s="257"/>
      <c r="E249" s="257"/>
      <c r="F249" s="257"/>
      <c r="G249" s="257"/>
      <c r="H249" s="135">
        <f>IF(Tabla1[[#This Row],[SUELDO BRUTO
(A)]]="",0,ROUNDDOWN(D249+E249-G249,2))</f>
        <v>0</v>
      </c>
      <c r="I249" s="257"/>
      <c r="J249" s="67">
        <f>IF(OR(Tabla1[[#This Row],[SUELDO BRUTO
(A)]]="",Tabla1[[#This Row],[SALARIO BRUTO IMPUTADO
(D)]]=""),0,I249/D249)</f>
        <v>0</v>
      </c>
      <c r="K249" s="263"/>
      <c r="L249" s="138">
        <f>IF(OR(Tabla1[[#This Row],[S. SOCIAL / OTROS 
A CARGO EMPRESA
(B)]]="",Tabla1[[#This Row],[% IMPUTACIÓN ]]=""),0,E249*J249)</f>
        <v>0</v>
      </c>
      <c r="M249" s="135">
        <f>MIN(Tabla1[[#This Row],[S. SOCIAL EMPRESA (DECLARADA POR LA UNIVERSIDAD)]],Tabla1[[#This Row],[S. SOCIAL EMPRESA (MÁXIMO IMPUTABLE)]])</f>
        <v>0</v>
      </c>
      <c r="N249" s="138">
        <f>IF(OR(Tabla1[[#This Row],[BONIFICACIÓN CUOTAS S. SOCIAL EMPRESA
(C)]]="",Tabla1[[#This Row],[% IMPUTACIÓN ]]=""),0,G249*J249)</f>
        <v>0</v>
      </c>
      <c r="O249" s="139">
        <f t="shared" si="3"/>
        <v>0</v>
      </c>
      <c r="P249" s="270"/>
      <c r="Q249" s="271"/>
      <c r="R249" s="272"/>
      <c r="S249" s="273"/>
      <c r="T249" s="274"/>
      <c r="U249" s="179"/>
      <c r="V249" s="180"/>
    </row>
    <row r="250" spans="1:22" ht="39.950000000000003" customHeight="1" x14ac:dyDescent="0.25">
      <c r="A250" s="254"/>
      <c r="B250" s="255"/>
      <c r="C250" s="256"/>
      <c r="D250" s="257"/>
      <c r="E250" s="257"/>
      <c r="F250" s="257"/>
      <c r="G250" s="257"/>
      <c r="H250" s="135">
        <f>IF(Tabla1[[#This Row],[SUELDO BRUTO
(A)]]="",0,ROUNDDOWN(D250+E250-G250,2))</f>
        <v>0</v>
      </c>
      <c r="I250" s="257"/>
      <c r="J250" s="67">
        <f>IF(OR(Tabla1[[#This Row],[SUELDO BRUTO
(A)]]="",Tabla1[[#This Row],[SALARIO BRUTO IMPUTADO
(D)]]=""),0,I250/D250)</f>
        <v>0</v>
      </c>
      <c r="K250" s="263"/>
      <c r="L250" s="138">
        <f>IF(OR(Tabla1[[#This Row],[S. SOCIAL / OTROS 
A CARGO EMPRESA
(B)]]="",Tabla1[[#This Row],[% IMPUTACIÓN ]]=""),0,E250*J250)</f>
        <v>0</v>
      </c>
      <c r="M250" s="135">
        <f>MIN(Tabla1[[#This Row],[S. SOCIAL EMPRESA (DECLARADA POR LA UNIVERSIDAD)]],Tabla1[[#This Row],[S. SOCIAL EMPRESA (MÁXIMO IMPUTABLE)]])</f>
        <v>0</v>
      </c>
      <c r="N250" s="138">
        <f>IF(OR(Tabla1[[#This Row],[BONIFICACIÓN CUOTAS S. SOCIAL EMPRESA
(C)]]="",Tabla1[[#This Row],[% IMPUTACIÓN ]]=""),0,G250*J250)</f>
        <v>0</v>
      </c>
      <c r="O250" s="139">
        <f t="shared" si="3"/>
        <v>0</v>
      </c>
      <c r="P250" s="270"/>
      <c r="Q250" s="271"/>
      <c r="R250" s="272"/>
      <c r="S250" s="273"/>
      <c r="T250" s="274"/>
      <c r="U250" s="179"/>
      <c r="V250" s="180"/>
    </row>
    <row r="251" spans="1:22" ht="39.950000000000003" customHeight="1" x14ac:dyDescent="0.25">
      <c r="A251" s="254"/>
      <c r="B251" s="255"/>
      <c r="C251" s="256"/>
      <c r="D251" s="257"/>
      <c r="E251" s="257"/>
      <c r="F251" s="257"/>
      <c r="G251" s="257"/>
      <c r="H251" s="135">
        <f>IF(Tabla1[[#This Row],[SUELDO BRUTO
(A)]]="",0,ROUNDDOWN(D251+E251-G251,2))</f>
        <v>0</v>
      </c>
      <c r="I251" s="257"/>
      <c r="J251" s="67">
        <f>IF(OR(Tabla1[[#This Row],[SUELDO BRUTO
(A)]]="",Tabla1[[#This Row],[SALARIO BRUTO IMPUTADO
(D)]]=""),0,I251/D251)</f>
        <v>0</v>
      </c>
      <c r="K251" s="263"/>
      <c r="L251" s="138">
        <f>IF(OR(Tabla1[[#This Row],[S. SOCIAL / OTROS 
A CARGO EMPRESA
(B)]]="",Tabla1[[#This Row],[% IMPUTACIÓN ]]=""),0,E251*J251)</f>
        <v>0</v>
      </c>
      <c r="M251" s="135">
        <f>MIN(Tabla1[[#This Row],[S. SOCIAL EMPRESA (DECLARADA POR LA UNIVERSIDAD)]],Tabla1[[#This Row],[S. SOCIAL EMPRESA (MÁXIMO IMPUTABLE)]])</f>
        <v>0</v>
      </c>
      <c r="N251" s="138">
        <f>IF(OR(Tabla1[[#This Row],[BONIFICACIÓN CUOTAS S. SOCIAL EMPRESA
(C)]]="",Tabla1[[#This Row],[% IMPUTACIÓN ]]=""),0,G251*J251)</f>
        <v>0</v>
      </c>
      <c r="O251" s="139">
        <f t="shared" si="3"/>
        <v>0</v>
      </c>
      <c r="P251" s="270"/>
      <c r="Q251" s="271"/>
      <c r="R251" s="272"/>
      <c r="S251" s="273"/>
      <c r="T251" s="274"/>
      <c r="U251" s="179"/>
      <c r="V251" s="180"/>
    </row>
    <row r="252" spans="1:22" ht="39.950000000000003" customHeight="1" x14ac:dyDescent="0.25">
      <c r="A252" s="254"/>
      <c r="B252" s="255"/>
      <c r="C252" s="256"/>
      <c r="D252" s="257"/>
      <c r="E252" s="257"/>
      <c r="F252" s="257"/>
      <c r="G252" s="257"/>
      <c r="H252" s="135">
        <f>IF(Tabla1[[#This Row],[SUELDO BRUTO
(A)]]="",0,ROUNDDOWN(D252+E252-G252,2))</f>
        <v>0</v>
      </c>
      <c r="I252" s="257"/>
      <c r="J252" s="67">
        <f>IF(OR(Tabla1[[#This Row],[SUELDO BRUTO
(A)]]="",Tabla1[[#This Row],[SALARIO BRUTO IMPUTADO
(D)]]=""),0,I252/D252)</f>
        <v>0</v>
      </c>
      <c r="K252" s="263"/>
      <c r="L252" s="138">
        <f>IF(OR(Tabla1[[#This Row],[S. SOCIAL / OTROS 
A CARGO EMPRESA
(B)]]="",Tabla1[[#This Row],[% IMPUTACIÓN ]]=""),0,E252*J252)</f>
        <v>0</v>
      </c>
      <c r="M252" s="135">
        <f>MIN(Tabla1[[#This Row],[S. SOCIAL EMPRESA (DECLARADA POR LA UNIVERSIDAD)]],Tabla1[[#This Row],[S. SOCIAL EMPRESA (MÁXIMO IMPUTABLE)]])</f>
        <v>0</v>
      </c>
      <c r="N252" s="138">
        <f>IF(OR(Tabla1[[#This Row],[BONIFICACIÓN CUOTAS S. SOCIAL EMPRESA
(C)]]="",Tabla1[[#This Row],[% IMPUTACIÓN ]]=""),0,G252*J252)</f>
        <v>0</v>
      </c>
      <c r="O252" s="139">
        <f t="shared" si="3"/>
        <v>0</v>
      </c>
      <c r="P252" s="270"/>
      <c r="Q252" s="271"/>
      <c r="R252" s="272"/>
      <c r="S252" s="273"/>
      <c r="T252" s="274"/>
      <c r="U252" s="179"/>
      <c r="V252" s="180"/>
    </row>
    <row r="253" spans="1:22" ht="39.950000000000003" customHeight="1" x14ac:dyDescent="0.25">
      <c r="A253" s="254"/>
      <c r="B253" s="255"/>
      <c r="C253" s="256"/>
      <c r="D253" s="257"/>
      <c r="E253" s="257"/>
      <c r="F253" s="257"/>
      <c r="G253" s="257"/>
      <c r="H253" s="135">
        <f>IF(Tabla1[[#This Row],[SUELDO BRUTO
(A)]]="",0,ROUNDDOWN(D253+E253-G253,2))</f>
        <v>0</v>
      </c>
      <c r="I253" s="257"/>
      <c r="J253" s="67">
        <f>IF(OR(Tabla1[[#This Row],[SUELDO BRUTO
(A)]]="",Tabla1[[#This Row],[SALARIO BRUTO IMPUTADO
(D)]]=""),0,I253/D253)</f>
        <v>0</v>
      </c>
      <c r="K253" s="263"/>
      <c r="L253" s="138">
        <f>IF(OR(Tabla1[[#This Row],[S. SOCIAL / OTROS 
A CARGO EMPRESA
(B)]]="",Tabla1[[#This Row],[% IMPUTACIÓN ]]=""),0,E253*J253)</f>
        <v>0</v>
      </c>
      <c r="M253" s="135">
        <f>MIN(Tabla1[[#This Row],[S. SOCIAL EMPRESA (DECLARADA POR LA UNIVERSIDAD)]],Tabla1[[#This Row],[S. SOCIAL EMPRESA (MÁXIMO IMPUTABLE)]])</f>
        <v>0</v>
      </c>
      <c r="N253" s="138">
        <f>IF(OR(Tabla1[[#This Row],[BONIFICACIÓN CUOTAS S. SOCIAL EMPRESA
(C)]]="",Tabla1[[#This Row],[% IMPUTACIÓN ]]=""),0,G253*J253)</f>
        <v>0</v>
      </c>
      <c r="O253" s="139">
        <f t="shared" si="3"/>
        <v>0</v>
      </c>
      <c r="P253" s="270"/>
      <c r="Q253" s="271"/>
      <c r="R253" s="272"/>
      <c r="S253" s="273"/>
      <c r="T253" s="274"/>
      <c r="U253" s="179"/>
      <c r="V253" s="180"/>
    </row>
    <row r="254" spans="1:22" ht="39.950000000000003" customHeight="1" x14ac:dyDescent="0.25">
      <c r="A254" s="254"/>
      <c r="B254" s="255"/>
      <c r="C254" s="256"/>
      <c r="D254" s="257"/>
      <c r="E254" s="257"/>
      <c r="F254" s="257"/>
      <c r="G254" s="257"/>
      <c r="H254" s="135">
        <f>IF(Tabla1[[#This Row],[SUELDO BRUTO
(A)]]="",0,ROUNDDOWN(D254+E254-G254,2))</f>
        <v>0</v>
      </c>
      <c r="I254" s="257"/>
      <c r="J254" s="67">
        <f>IF(OR(Tabla1[[#This Row],[SUELDO BRUTO
(A)]]="",Tabla1[[#This Row],[SALARIO BRUTO IMPUTADO
(D)]]=""),0,I254/D254)</f>
        <v>0</v>
      </c>
      <c r="K254" s="263"/>
      <c r="L254" s="138">
        <f>IF(OR(Tabla1[[#This Row],[S. SOCIAL / OTROS 
A CARGO EMPRESA
(B)]]="",Tabla1[[#This Row],[% IMPUTACIÓN ]]=""),0,E254*J254)</f>
        <v>0</v>
      </c>
      <c r="M254" s="135">
        <f>MIN(Tabla1[[#This Row],[S. SOCIAL EMPRESA (DECLARADA POR LA UNIVERSIDAD)]],Tabla1[[#This Row],[S. SOCIAL EMPRESA (MÁXIMO IMPUTABLE)]])</f>
        <v>0</v>
      </c>
      <c r="N254" s="138">
        <f>IF(OR(Tabla1[[#This Row],[BONIFICACIÓN CUOTAS S. SOCIAL EMPRESA
(C)]]="",Tabla1[[#This Row],[% IMPUTACIÓN ]]=""),0,G254*J254)</f>
        <v>0</v>
      </c>
      <c r="O254" s="139">
        <f t="shared" si="3"/>
        <v>0</v>
      </c>
      <c r="P254" s="270"/>
      <c r="Q254" s="271"/>
      <c r="R254" s="272"/>
      <c r="S254" s="273"/>
      <c r="T254" s="274"/>
      <c r="U254" s="179"/>
      <c r="V254" s="180"/>
    </row>
    <row r="255" spans="1:22" ht="39.950000000000003" customHeight="1" x14ac:dyDescent="0.25">
      <c r="A255" s="254"/>
      <c r="B255" s="255"/>
      <c r="C255" s="256"/>
      <c r="D255" s="257"/>
      <c r="E255" s="257"/>
      <c r="F255" s="257"/>
      <c r="G255" s="257"/>
      <c r="H255" s="135">
        <f>IF(Tabla1[[#This Row],[SUELDO BRUTO
(A)]]="",0,ROUNDDOWN(D255+E255-G255,2))</f>
        <v>0</v>
      </c>
      <c r="I255" s="257"/>
      <c r="J255" s="67">
        <f>IF(OR(Tabla1[[#This Row],[SUELDO BRUTO
(A)]]="",Tabla1[[#This Row],[SALARIO BRUTO IMPUTADO
(D)]]=""),0,I255/D255)</f>
        <v>0</v>
      </c>
      <c r="K255" s="263"/>
      <c r="L255" s="138">
        <f>IF(OR(Tabla1[[#This Row],[S. SOCIAL / OTROS 
A CARGO EMPRESA
(B)]]="",Tabla1[[#This Row],[% IMPUTACIÓN ]]=""),0,E255*J255)</f>
        <v>0</v>
      </c>
      <c r="M255" s="135">
        <f>MIN(Tabla1[[#This Row],[S. SOCIAL EMPRESA (DECLARADA POR LA UNIVERSIDAD)]],Tabla1[[#This Row],[S. SOCIAL EMPRESA (MÁXIMO IMPUTABLE)]])</f>
        <v>0</v>
      </c>
      <c r="N255" s="138">
        <f>IF(OR(Tabla1[[#This Row],[BONIFICACIÓN CUOTAS S. SOCIAL EMPRESA
(C)]]="",Tabla1[[#This Row],[% IMPUTACIÓN ]]=""),0,G255*J255)</f>
        <v>0</v>
      </c>
      <c r="O255" s="139">
        <f t="shared" si="3"/>
        <v>0</v>
      </c>
      <c r="P255" s="270"/>
      <c r="Q255" s="271"/>
      <c r="R255" s="272"/>
      <c r="S255" s="273"/>
      <c r="T255" s="274"/>
      <c r="U255" s="179"/>
      <c r="V255" s="180"/>
    </row>
    <row r="256" spans="1:22" ht="39.950000000000003" customHeight="1" x14ac:dyDescent="0.25">
      <c r="A256" s="254"/>
      <c r="B256" s="255"/>
      <c r="C256" s="256"/>
      <c r="D256" s="257"/>
      <c r="E256" s="257"/>
      <c r="F256" s="257"/>
      <c r="G256" s="257"/>
      <c r="H256" s="135">
        <f>IF(Tabla1[[#This Row],[SUELDO BRUTO
(A)]]="",0,ROUNDDOWN(D256+E256-G256,2))</f>
        <v>0</v>
      </c>
      <c r="I256" s="257"/>
      <c r="J256" s="67">
        <f>IF(OR(Tabla1[[#This Row],[SUELDO BRUTO
(A)]]="",Tabla1[[#This Row],[SALARIO BRUTO IMPUTADO
(D)]]=""),0,I256/D256)</f>
        <v>0</v>
      </c>
      <c r="K256" s="263"/>
      <c r="L256" s="138">
        <f>IF(OR(Tabla1[[#This Row],[S. SOCIAL / OTROS 
A CARGO EMPRESA
(B)]]="",Tabla1[[#This Row],[% IMPUTACIÓN ]]=""),0,E256*J256)</f>
        <v>0</v>
      </c>
      <c r="M256" s="135">
        <f>MIN(Tabla1[[#This Row],[S. SOCIAL EMPRESA (DECLARADA POR LA UNIVERSIDAD)]],Tabla1[[#This Row],[S. SOCIAL EMPRESA (MÁXIMO IMPUTABLE)]])</f>
        <v>0</v>
      </c>
      <c r="N256" s="138">
        <f>IF(OR(Tabla1[[#This Row],[BONIFICACIÓN CUOTAS S. SOCIAL EMPRESA
(C)]]="",Tabla1[[#This Row],[% IMPUTACIÓN ]]=""),0,G256*J256)</f>
        <v>0</v>
      </c>
      <c r="O256" s="139">
        <f t="shared" si="3"/>
        <v>0</v>
      </c>
      <c r="P256" s="270"/>
      <c r="Q256" s="271"/>
      <c r="R256" s="272"/>
      <c r="S256" s="273"/>
      <c r="T256" s="274"/>
      <c r="U256" s="179"/>
      <c r="V256" s="180"/>
    </row>
    <row r="257" spans="1:22" ht="39.950000000000003" customHeight="1" x14ac:dyDescent="0.25">
      <c r="A257" s="254"/>
      <c r="B257" s="255"/>
      <c r="C257" s="256"/>
      <c r="D257" s="257"/>
      <c r="E257" s="257"/>
      <c r="F257" s="257"/>
      <c r="G257" s="257"/>
      <c r="H257" s="135">
        <f>IF(Tabla1[[#This Row],[SUELDO BRUTO
(A)]]="",0,ROUNDDOWN(D257+E257-G257,2))</f>
        <v>0</v>
      </c>
      <c r="I257" s="257"/>
      <c r="J257" s="67">
        <f>IF(OR(Tabla1[[#This Row],[SUELDO BRUTO
(A)]]="",Tabla1[[#This Row],[SALARIO BRUTO IMPUTADO
(D)]]=""),0,I257/D257)</f>
        <v>0</v>
      </c>
      <c r="K257" s="263"/>
      <c r="L257" s="138">
        <f>IF(OR(Tabla1[[#This Row],[S. SOCIAL / OTROS 
A CARGO EMPRESA
(B)]]="",Tabla1[[#This Row],[% IMPUTACIÓN ]]=""),0,E257*J257)</f>
        <v>0</v>
      </c>
      <c r="M257" s="135">
        <f>MIN(Tabla1[[#This Row],[S. SOCIAL EMPRESA (DECLARADA POR LA UNIVERSIDAD)]],Tabla1[[#This Row],[S. SOCIAL EMPRESA (MÁXIMO IMPUTABLE)]])</f>
        <v>0</v>
      </c>
      <c r="N257" s="138">
        <f>IF(OR(Tabla1[[#This Row],[BONIFICACIÓN CUOTAS S. SOCIAL EMPRESA
(C)]]="",Tabla1[[#This Row],[% IMPUTACIÓN ]]=""),0,G257*J257)</f>
        <v>0</v>
      </c>
      <c r="O257" s="139">
        <f t="shared" si="3"/>
        <v>0</v>
      </c>
      <c r="P257" s="270"/>
      <c r="Q257" s="271"/>
      <c r="R257" s="272"/>
      <c r="S257" s="273"/>
      <c r="T257" s="274"/>
      <c r="U257" s="179"/>
      <c r="V257" s="180"/>
    </row>
    <row r="258" spans="1:22" ht="39.950000000000003" customHeight="1" x14ac:dyDescent="0.25">
      <c r="A258" s="254"/>
      <c r="B258" s="255"/>
      <c r="C258" s="256"/>
      <c r="D258" s="257"/>
      <c r="E258" s="257"/>
      <c r="F258" s="257"/>
      <c r="G258" s="257"/>
      <c r="H258" s="135">
        <f>IF(Tabla1[[#This Row],[SUELDO BRUTO
(A)]]="",0,ROUNDDOWN(D258+E258-G258,2))</f>
        <v>0</v>
      </c>
      <c r="I258" s="257"/>
      <c r="J258" s="67">
        <f>IF(OR(Tabla1[[#This Row],[SUELDO BRUTO
(A)]]="",Tabla1[[#This Row],[SALARIO BRUTO IMPUTADO
(D)]]=""),0,I258/D258)</f>
        <v>0</v>
      </c>
      <c r="K258" s="263"/>
      <c r="L258" s="138">
        <f>IF(OR(Tabla1[[#This Row],[S. SOCIAL / OTROS 
A CARGO EMPRESA
(B)]]="",Tabla1[[#This Row],[% IMPUTACIÓN ]]=""),0,E258*J258)</f>
        <v>0</v>
      </c>
      <c r="M258" s="135">
        <f>MIN(Tabla1[[#This Row],[S. SOCIAL EMPRESA (DECLARADA POR LA UNIVERSIDAD)]],Tabla1[[#This Row],[S. SOCIAL EMPRESA (MÁXIMO IMPUTABLE)]])</f>
        <v>0</v>
      </c>
      <c r="N258" s="138">
        <f>IF(OR(Tabla1[[#This Row],[BONIFICACIÓN CUOTAS S. SOCIAL EMPRESA
(C)]]="",Tabla1[[#This Row],[% IMPUTACIÓN ]]=""),0,G258*J258)</f>
        <v>0</v>
      </c>
      <c r="O258" s="139">
        <f t="shared" si="3"/>
        <v>0</v>
      </c>
      <c r="P258" s="270"/>
      <c r="Q258" s="271"/>
      <c r="R258" s="272"/>
      <c r="S258" s="273"/>
      <c r="T258" s="274"/>
      <c r="U258" s="179"/>
      <c r="V258" s="180"/>
    </row>
    <row r="259" spans="1:22" ht="39.950000000000003" customHeight="1" x14ac:dyDescent="0.25">
      <c r="A259" s="254"/>
      <c r="B259" s="255"/>
      <c r="C259" s="256"/>
      <c r="D259" s="257"/>
      <c r="E259" s="257"/>
      <c r="F259" s="257"/>
      <c r="G259" s="257"/>
      <c r="H259" s="135">
        <f>IF(Tabla1[[#This Row],[SUELDO BRUTO
(A)]]="",0,ROUNDDOWN(D259+E259-G259,2))</f>
        <v>0</v>
      </c>
      <c r="I259" s="257"/>
      <c r="J259" s="67">
        <f>IF(OR(Tabla1[[#This Row],[SUELDO BRUTO
(A)]]="",Tabla1[[#This Row],[SALARIO BRUTO IMPUTADO
(D)]]=""),0,I259/D259)</f>
        <v>0</v>
      </c>
      <c r="K259" s="263"/>
      <c r="L259" s="138">
        <f>IF(OR(Tabla1[[#This Row],[S. SOCIAL / OTROS 
A CARGO EMPRESA
(B)]]="",Tabla1[[#This Row],[% IMPUTACIÓN ]]=""),0,E259*J259)</f>
        <v>0</v>
      </c>
      <c r="M259" s="135">
        <f>MIN(Tabla1[[#This Row],[S. SOCIAL EMPRESA (DECLARADA POR LA UNIVERSIDAD)]],Tabla1[[#This Row],[S. SOCIAL EMPRESA (MÁXIMO IMPUTABLE)]])</f>
        <v>0</v>
      </c>
      <c r="N259" s="138">
        <f>IF(OR(Tabla1[[#This Row],[BONIFICACIÓN CUOTAS S. SOCIAL EMPRESA
(C)]]="",Tabla1[[#This Row],[% IMPUTACIÓN ]]=""),0,G259*J259)</f>
        <v>0</v>
      </c>
      <c r="O259" s="139">
        <f t="shared" si="3"/>
        <v>0</v>
      </c>
      <c r="P259" s="270"/>
      <c r="Q259" s="271"/>
      <c r="R259" s="272"/>
      <c r="S259" s="273"/>
      <c r="T259" s="274"/>
      <c r="U259" s="179"/>
      <c r="V259" s="180"/>
    </row>
    <row r="260" spans="1:22" ht="39.950000000000003" customHeight="1" x14ac:dyDescent="0.25">
      <c r="A260" s="254"/>
      <c r="B260" s="255"/>
      <c r="C260" s="256"/>
      <c r="D260" s="257"/>
      <c r="E260" s="257"/>
      <c r="F260" s="257"/>
      <c r="G260" s="257"/>
      <c r="H260" s="135">
        <f>IF(Tabla1[[#This Row],[SUELDO BRUTO
(A)]]="",0,ROUNDDOWN(D260+E260-G260,2))</f>
        <v>0</v>
      </c>
      <c r="I260" s="257"/>
      <c r="J260" s="67">
        <f>IF(OR(Tabla1[[#This Row],[SUELDO BRUTO
(A)]]="",Tabla1[[#This Row],[SALARIO BRUTO IMPUTADO
(D)]]=""),0,I260/D260)</f>
        <v>0</v>
      </c>
      <c r="K260" s="263"/>
      <c r="L260" s="138">
        <f>IF(OR(Tabla1[[#This Row],[S. SOCIAL / OTROS 
A CARGO EMPRESA
(B)]]="",Tabla1[[#This Row],[% IMPUTACIÓN ]]=""),0,E260*J260)</f>
        <v>0</v>
      </c>
      <c r="M260" s="135">
        <f>MIN(Tabla1[[#This Row],[S. SOCIAL EMPRESA (DECLARADA POR LA UNIVERSIDAD)]],Tabla1[[#This Row],[S. SOCIAL EMPRESA (MÁXIMO IMPUTABLE)]])</f>
        <v>0</v>
      </c>
      <c r="N260" s="138">
        <f>IF(OR(Tabla1[[#This Row],[BONIFICACIÓN CUOTAS S. SOCIAL EMPRESA
(C)]]="",Tabla1[[#This Row],[% IMPUTACIÓN ]]=""),0,G260*J260)</f>
        <v>0</v>
      </c>
      <c r="O260" s="139">
        <f t="shared" si="3"/>
        <v>0</v>
      </c>
      <c r="P260" s="270"/>
      <c r="Q260" s="271"/>
      <c r="R260" s="272"/>
      <c r="S260" s="273"/>
      <c r="T260" s="274"/>
      <c r="U260" s="179"/>
      <c r="V260" s="180"/>
    </row>
    <row r="261" spans="1:22" ht="39.950000000000003" customHeight="1" x14ac:dyDescent="0.25">
      <c r="A261" s="254"/>
      <c r="B261" s="255"/>
      <c r="C261" s="256"/>
      <c r="D261" s="257"/>
      <c r="E261" s="257"/>
      <c r="F261" s="257"/>
      <c r="G261" s="257"/>
      <c r="H261" s="135">
        <f>IF(Tabla1[[#This Row],[SUELDO BRUTO
(A)]]="",0,ROUNDDOWN(D261+E261-G261,2))</f>
        <v>0</v>
      </c>
      <c r="I261" s="257"/>
      <c r="J261" s="67">
        <f>IF(OR(Tabla1[[#This Row],[SUELDO BRUTO
(A)]]="",Tabla1[[#This Row],[SALARIO BRUTO IMPUTADO
(D)]]=""),0,I261/D261)</f>
        <v>0</v>
      </c>
      <c r="K261" s="263"/>
      <c r="L261" s="138">
        <f>IF(OR(Tabla1[[#This Row],[S. SOCIAL / OTROS 
A CARGO EMPRESA
(B)]]="",Tabla1[[#This Row],[% IMPUTACIÓN ]]=""),0,E261*J261)</f>
        <v>0</v>
      </c>
      <c r="M261" s="135">
        <f>MIN(Tabla1[[#This Row],[S. SOCIAL EMPRESA (DECLARADA POR LA UNIVERSIDAD)]],Tabla1[[#This Row],[S. SOCIAL EMPRESA (MÁXIMO IMPUTABLE)]])</f>
        <v>0</v>
      </c>
      <c r="N261" s="138">
        <f>IF(OR(Tabla1[[#This Row],[BONIFICACIÓN CUOTAS S. SOCIAL EMPRESA
(C)]]="",Tabla1[[#This Row],[% IMPUTACIÓN ]]=""),0,G261*J261)</f>
        <v>0</v>
      </c>
      <c r="O261" s="139">
        <f t="shared" si="3"/>
        <v>0</v>
      </c>
      <c r="P261" s="270"/>
      <c r="Q261" s="271"/>
      <c r="R261" s="272"/>
      <c r="S261" s="273"/>
      <c r="T261" s="274"/>
      <c r="U261" s="179"/>
      <c r="V261" s="180"/>
    </row>
    <row r="262" spans="1:22" ht="39.950000000000003" customHeight="1" x14ac:dyDescent="0.25">
      <c r="A262" s="254"/>
      <c r="B262" s="255"/>
      <c r="C262" s="256"/>
      <c r="D262" s="257"/>
      <c r="E262" s="257"/>
      <c r="F262" s="257"/>
      <c r="G262" s="257"/>
      <c r="H262" s="135">
        <f>IF(Tabla1[[#This Row],[SUELDO BRUTO
(A)]]="",0,ROUNDDOWN(D262+E262-G262,2))</f>
        <v>0</v>
      </c>
      <c r="I262" s="257"/>
      <c r="J262" s="67">
        <f>IF(OR(Tabla1[[#This Row],[SUELDO BRUTO
(A)]]="",Tabla1[[#This Row],[SALARIO BRUTO IMPUTADO
(D)]]=""),0,I262/D262)</f>
        <v>0</v>
      </c>
      <c r="K262" s="263"/>
      <c r="L262" s="138">
        <f>IF(OR(Tabla1[[#This Row],[S. SOCIAL / OTROS 
A CARGO EMPRESA
(B)]]="",Tabla1[[#This Row],[% IMPUTACIÓN ]]=""),0,E262*J262)</f>
        <v>0</v>
      </c>
      <c r="M262" s="135">
        <f>MIN(Tabla1[[#This Row],[S. SOCIAL EMPRESA (DECLARADA POR LA UNIVERSIDAD)]],Tabla1[[#This Row],[S. SOCIAL EMPRESA (MÁXIMO IMPUTABLE)]])</f>
        <v>0</v>
      </c>
      <c r="N262" s="138">
        <f>IF(OR(Tabla1[[#This Row],[BONIFICACIÓN CUOTAS S. SOCIAL EMPRESA
(C)]]="",Tabla1[[#This Row],[% IMPUTACIÓN ]]=""),0,G262*J262)</f>
        <v>0</v>
      </c>
      <c r="O262" s="139">
        <f t="shared" si="3"/>
        <v>0</v>
      </c>
      <c r="P262" s="270"/>
      <c r="Q262" s="271"/>
      <c r="R262" s="272"/>
      <c r="S262" s="273"/>
      <c r="T262" s="274"/>
      <c r="U262" s="179"/>
      <c r="V262" s="180"/>
    </row>
    <row r="263" spans="1:22" ht="39.950000000000003" customHeight="1" x14ac:dyDescent="0.25">
      <c r="A263" s="254"/>
      <c r="B263" s="255"/>
      <c r="C263" s="256"/>
      <c r="D263" s="257"/>
      <c r="E263" s="257"/>
      <c r="F263" s="257"/>
      <c r="G263" s="257"/>
      <c r="H263" s="135">
        <f>IF(Tabla1[[#This Row],[SUELDO BRUTO
(A)]]="",0,ROUNDDOWN(D263+E263-G263,2))</f>
        <v>0</v>
      </c>
      <c r="I263" s="257"/>
      <c r="J263" s="67">
        <f>IF(OR(Tabla1[[#This Row],[SUELDO BRUTO
(A)]]="",Tabla1[[#This Row],[SALARIO BRUTO IMPUTADO
(D)]]=""),0,I263/D263)</f>
        <v>0</v>
      </c>
      <c r="K263" s="263"/>
      <c r="L263" s="138">
        <f>IF(OR(Tabla1[[#This Row],[S. SOCIAL / OTROS 
A CARGO EMPRESA
(B)]]="",Tabla1[[#This Row],[% IMPUTACIÓN ]]=""),0,E263*J263)</f>
        <v>0</v>
      </c>
      <c r="M263" s="135">
        <f>MIN(Tabla1[[#This Row],[S. SOCIAL EMPRESA (DECLARADA POR LA UNIVERSIDAD)]],Tabla1[[#This Row],[S. SOCIAL EMPRESA (MÁXIMO IMPUTABLE)]])</f>
        <v>0</v>
      </c>
      <c r="N263" s="138">
        <f>IF(OR(Tabla1[[#This Row],[BONIFICACIÓN CUOTAS S. SOCIAL EMPRESA
(C)]]="",Tabla1[[#This Row],[% IMPUTACIÓN ]]=""),0,G263*J263)</f>
        <v>0</v>
      </c>
      <c r="O263" s="139">
        <f t="shared" si="3"/>
        <v>0</v>
      </c>
      <c r="P263" s="270"/>
      <c r="Q263" s="271"/>
      <c r="R263" s="272"/>
      <c r="S263" s="273"/>
      <c r="T263" s="274"/>
      <c r="U263" s="179"/>
      <c r="V263" s="180"/>
    </row>
    <row r="264" spans="1:22" ht="39.950000000000003" customHeight="1" x14ac:dyDescent="0.25">
      <c r="A264" s="254"/>
      <c r="B264" s="255"/>
      <c r="C264" s="256"/>
      <c r="D264" s="257"/>
      <c r="E264" s="257"/>
      <c r="F264" s="257"/>
      <c r="G264" s="257"/>
      <c r="H264" s="135">
        <f>IF(Tabla1[[#This Row],[SUELDO BRUTO
(A)]]="",0,ROUNDDOWN(D264+E264-G264,2))</f>
        <v>0</v>
      </c>
      <c r="I264" s="257"/>
      <c r="J264" s="67">
        <f>IF(OR(Tabla1[[#This Row],[SUELDO BRUTO
(A)]]="",Tabla1[[#This Row],[SALARIO BRUTO IMPUTADO
(D)]]=""),0,I264/D264)</f>
        <v>0</v>
      </c>
      <c r="K264" s="263"/>
      <c r="L264" s="138">
        <f>IF(OR(Tabla1[[#This Row],[S. SOCIAL / OTROS 
A CARGO EMPRESA
(B)]]="",Tabla1[[#This Row],[% IMPUTACIÓN ]]=""),0,E264*J264)</f>
        <v>0</v>
      </c>
      <c r="M264" s="135">
        <f>MIN(Tabla1[[#This Row],[S. SOCIAL EMPRESA (DECLARADA POR LA UNIVERSIDAD)]],Tabla1[[#This Row],[S. SOCIAL EMPRESA (MÁXIMO IMPUTABLE)]])</f>
        <v>0</v>
      </c>
      <c r="N264" s="138">
        <f>IF(OR(Tabla1[[#This Row],[BONIFICACIÓN CUOTAS S. SOCIAL EMPRESA
(C)]]="",Tabla1[[#This Row],[% IMPUTACIÓN ]]=""),0,G264*J264)</f>
        <v>0</v>
      </c>
      <c r="O264" s="139">
        <f t="shared" si="3"/>
        <v>0</v>
      </c>
      <c r="P264" s="270"/>
      <c r="Q264" s="271"/>
      <c r="R264" s="272"/>
      <c r="S264" s="273"/>
      <c r="T264" s="274"/>
      <c r="U264" s="179"/>
      <c r="V264" s="180"/>
    </row>
    <row r="265" spans="1:22" ht="39.950000000000003" customHeight="1" x14ac:dyDescent="0.25">
      <c r="A265" s="254"/>
      <c r="B265" s="255"/>
      <c r="C265" s="256"/>
      <c r="D265" s="257"/>
      <c r="E265" s="257"/>
      <c r="F265" s="257"/>
      <c r="G265" s="257"/>
      <c r="H265" s="135">
        <f>IF(Tabla1[[#This Row],[SUELDO BRUTO
(A)]]="",0,ROUNDDOWN(D265+E265-G265,2))</f>
        <v>0</v>
      </c>
      <c r="I265" s="257"/>
      <c r="J265" s="67">
        <f>IF(OR(Tabla1[[#This Row],[SUELDO BRUTO
(A)]]="",Tabla1[[#This Row],[SALARIO BRUTO IMPUTADO
(D)]]=""),0,I265/D265)</f>
        <v>0</v>
      </c>
      <c r="K265" s="263"/>
      <c r="L265" s="138">
        <f>IF(OR(Tabla1[[#This Row],[S. SOCIAL / OTROS 
A CARGO EMPRESA
(B)]]="",Tabla1[[#This Row],[% IMPUTACIÓN ]]=""),0,E265*J265)</f>
        <v>0</v>
      </c>
      <c r="M265" s="135">
        <f>MIN(Tabla1[[#This Row],[S. SOCIAL EMPRESA (DECLARADA POR LA UNIVERSIDAD)]],Tabla1[[#This Row],[S. SOCIAL EMPRESA (MÁXIMO IMPUTABLE)]])</f>
        <v>0</v>
      </c>
      <c r="N265" s="138">
        <f>IF(OR(Tabla1[[#This Row],[BONIFICACIÓN CUOTAS S. SOCIAL EMPRESA
(C)]]="",Tabla1[[#This Row],[% IMPUTACIÓN ]]=""),0,G265*J265)</f>
        <v>0</v>
      </c>
      <c r="O265" s="139">
        <f t="shared" si="3"/>
        <v>0</v>
      </c>
      <c r="P265" s="270"/>
      <c r="Q265" s="271"/>
      <c r="R265" s="272"/>
      <c r="S265" s="273"/>
      <c r="T265" s="274"/>
      <c r="U265" s="179"/>
      <c r="V265" s="180"/>
    </row>
    <row r="266" spans="1:22" ht="39.950000000000003" customHeight="1" x14ac:dyDescent="0.25">
      <c r="A266" s="254"/>
      <c r="B266" s="255"/>
      <c r="C266" s="256"/>
      <c r="D266" s="257"/>
      <c r="E266" s="257"/>
      <c r="F266" s="257"/>
      <c r="G266" s="257"/>
      <c r="H266" s="135">
        <f>IF(Tabla1[[#This Row],[SUELDO BRUTO
(A)]]="",0,ROUNDDOWN(D266+E266-G266,2))</f>
        <v>0</v>
      </c>
      <c r="I266" s="257"/>
      <c r="J266" s="67">
        <f>IF(OR(Tabla1[[#This Row],[SUELDO BRUTO
(A)]]="",Tabla1[[#This Row],[SALARIO BRUTO IMPUTADO
(D)]]=""),0,I266/D266)</f>
        <v>0</v>
      </c>
      <c r="K266" s="263"/>
      <c r="L266" s="138">
        <f>IF(OR(Tabla1[[#This Row],[S. SOCIAL / OTROS 
A CARGO EMPRESA
(B)]]="",Tabla1[[#This Row],[% IMPUTACIÓN ]]=""),0,E266*J266)</f>
        <v>0</v>
      </c>
      <c r="M266" s="135">
        <f>MIN(Tabla1[[#This Row],[S. SOCIAL EMPRESA (DECLARADA POR LA UNIVERSIDAD)]],Tabla1[[#This Row],[S. SOCIAL EMPRESA (MÁXIMO IMPUTABLE)]])</f>
        <v>0</v>
      </c>
      <c r="N266" s="138">
        <f>IF(OR(Tabla1[[#This Row],[BONIFICACIÓN CUOTAS S. SOCIAL EMPRESA
(C)]]="",Tabla1[[#This Row],[% IMPUTACIÓN ]]=""),0,G266*J266)</f>
        <v>0</v>
      </c>
      <c r="O266" s="139">
        <f t="shared" si="3"/>
        <v>0</v>
      </c>
      <c r="P266" s="270"/>
      <c r="Q266" s="271"/>
      <c r="R266" s="272"/>
      <c r="S266" s="273"/>
      <c r="T266" s="274"/>
      <c r="U266" s="179"/>
      <c r="V266" s="180"/>
    </row>
    <row r="267" spans="1:22" ht="39.950000000000003" customHeight="1" x14ac:dyDescent="0.25">
      <c r="A267" s="254"/>
      <c r="B267" s="255"/>
      <c r="C267" s="256"/>
      <c r="D267" s="257"/>
      <c r="E267" s="257"/>
      <c r="F267" s="257"/>
      <c r="G267" s="257"/>
      <c r="H267" s="135">
        <f>IF(Tabla1[[#This Row],[SUELDO BRUTO
(A)]]="",0,ROUNDDOWN(D267+E267-G267,2))</f>
        <v>0</v>
      </c>
      <c r="I267" s="257"/>
      <c r="J267" s="67">
        <f>IF(OR(Tabla1[[#This Row],[SUELDO BRUTO
(A)]]="",Tabla1[[#This Row],[SALARIO BRUTO IMPUTADO
(D)]]=""),0,I267/D267)</f>
        <v>0</v>
      </c>
      <c r="K267" s="263"/>
      <c r="L267" s="138">
        <f>IF(OR(Tabla1[[#This Row],[S. SOCIAL / OTROS 
A CARGO EMPRESA
(B)]]="",Tabla1[[#This Row],[% IMPUTACIÓN ]]=""),0,E267*J267)</f>
        <v>0</v>
      </c>
      <c r="M267" s="135">
        <f>MIN(Tabla1[[#This Row],[S. SOCIAL EMPRESA (DECLARADA POR LA UNIVERSIDAD)]],Tabla1[[#This Row],[S. SOCIAL EMPRESA (MÁXIMO IMPUTABLE)]])</f>
        <v>0</v>
      </c>
      <c r="N267" s="138">
        <f>IF(OR(Tabla1[[#This Row],[BONIFICACIÓN CUOTAS S. SOCIAL EMPRESA
(C)]]="",Tabla1[[#This Row],[% IMPUTACIÓN ]]=""),0,G267*J267)</f>
        <v>0</v>
      </c>
      <c r="O267" s="139">
        <f t="shared" si="3"/>
        <v>0</v>
      </c>
      <c r="P267" s="270"/>
      <c r="Q267" s="271"/>
      <c r="R267" s="272"/>
      <c r="S267" s="273"/>
      <c r="T267" s="274"/>
      <c r="U267" s="179"/>
      <c r="V267" s="180"/>
    </row>
    <row r="268" spans="1:22" ht="39.950000000000003" customHeight="1" x14ac:dyDescent="0.25">
      <c r="A268" s="254"/>
      <c r="B268" s="255"/>
      <c r="C268" s="256"/>
      <c r="D268" s="257"/>
      <c r="E268" s="257"/>
      <c r="F268" s="257"/>
      <c r="G268" s="257"/>
      <c r="H268" s="135">
        <f>IF(Tabla1[[#This Row],[SUELDO BRUTO
(A)]]="",0,ROUNDDOWN(D268+E268-G268,2))</f>
        <v>0</v>
      </c>
      <c r="I268" s="257"/>
      <c r="J268" s="67">
        <f>IF(OR(Tabla1[[#This Row],[SUELDO BRUTO
(A)]]="",Tabla1[[#This Row],[SALARIO BRUTO IMPUTADO
(D)]]=""),0,I268/D268)</f>
        <v>0</v>
      </c>
      <c r="K268" s="263"/>
      <c r="L268" s="138">
        <f>IF(OR(Tabla1[[#This Row],[S. SOCIAL / OTROS 
A CARGO EMPRESA
(B)]]="",Tabla1[[#This Row],[% IMPUTACIÓN ]]=""),0,E268*J268)</f>
        <v>0</v>
      </c>
      <c r="M268" s="135">
        <f>MIN(Tabla1[[#This Row],[S. SOCIAL EMPRESA (DECLARADA POR LA UNIVERSIDAD)]],Tabla1[[#This Row],[S. SOCIAL EMPRESA (MÁXIMO IMPUTABLE)]])</f>
        <v>0</v>
      </c>
      <c r="N268" s="138">
        <f>IF(OR(Tabla1[[#This Row],[BONIFICACIÓN CUOTAS S. SOCIAL EMPRESA
(C)]]="",Tabla1[[#This Row],[% IMPUTACIÓN ]]=""),0,G268*J268)</f>
        <v>0</v>
      </c>
      <c r="O268" s="139">
        <f t="shared" si="3"/>
        <v>0</v>
      </c>
      <c r="P268" s="270"/>
      <c r="Q268" s="271"/>
      <c r="R268" s="272"/>
      <c r="S268" s="273"/>
      <c r="T268" s="274"/>
      <c r="U268" s="179"/>
      <c r="V268" s="180"/>
    </row>
    <row r="269" spans="1:22" ht="39.950000000000003" customHeight="1" x14ac:dyDescent="0.25">
      <c r="A269" s="254"/>
      <c r="B269" s="255"/>
      <c r="C269" s="256"/>
      <c r="D269" s="257"/>
      <c r="E269" s="257"/>
      <c r="F269" s="257"/>
      <c r="G269" s="257"/>
      <c r="H269" s="135">
        <f>IF(Tabla1[[#This Row],[SUELDO BRUTO
(A)]]="",0,ROUNDDOWN(D269+E269-G269,2))</f>
        <v>0</v>
      </c>
      <c r="I269" s="257"/>
      <c r="J269" s="67">
        <f>IF(OR(Tabla1[[#This Row],[SUELDO BRUTO
(A)]]="",Tabla1[[#This Row],[SALARIO BRUTO IMPUTADO
(D)]]=""),0,I269/D269)</f>
        <v>0</v>
      </c>
      <c r="K269" s="263"/>
      <c r="L269" s="138">
        <f>IF(OR(Tabla1[[#This Row],[S. SOCIAL / OTROS 
A CARGO EMPRESA
(B)]]="",Tabla1[[#This Row],[% IMPUTACIÓN ]]=""),0,E269*J269)</f>
        <v>0</v>
      </c>
      <c r="M269" s="135">
        <f>MIN(Tabla1[[#This Row],[S. SOCIAL EMPRESA (DECLARADA POR LA UNIVERSIDAD)]],Tabla1[[#This Row],[S. SOCIAL EMPRESA (MÁXIMO IMPUTABLE)]])</f>
        <v>0</v>
      </c>
      <c r="N269" s="138">
        <f>IF(OR(Tabla1[[#This Row],[BONIFICACIÓN CUOTAS S. SOCIAL EMPRESA
(C)]]="",Tabla1[[#This Row],[% IMPUTACIÓN ]]=""),0,G269*J269)</f>
        <v>0</v>
      </c>
      <c r="O269" s="139">
        <f t="shared" si="3"/>
        <v>0</v>
      </c>
      <c r="P269" s="270"/>
      <c r="Q269" s="271"/>
      <c r="R269" s="272"/>
      <c r="S269" s="273"/>
      <c r="T269" s="274"/>
      <c r="U269" s="179"/>
      <c r="V269" s="180"/>
    </row>
    <row r="270" spans="1:22" ht="39.950000000000003" customHeight="1" x14ac:dyDescent="0.25">
      <c r="A270" s="254"/>
      <c r="B270" s="255"/>
      <c r="C270" s="256"/>
      <c r="D270" s="257"/>
      <c r="E270" s="257"/>
      <c r="F270" s="257"/>
      <c r="G270" s="257"/>
      <c r="H270" s="135">
        <f>IF(Tabla1[[#This Row],[SUELDO BRUTO
(A)]]="",0,ROUNDDOWN(D270+E270-G270,2))</f>
        <v>0</v>
      </c>
      <c r="I270" s="257"/>
      <c r="J270" s="67">
        <f>IF(OR(Tabla1[[#This Row],[SUELDO BRUTO
(A)]]="",Tabla1[[#This Row],[SALARIO BRUTO IMPUTADO
(D)]]=""),0,I270/D270)</f>
        <v>0</v>
      </c>
      <c r="K270" s="263"/>
      <c r="L270" s="138">
        <f>IF(OR(Tabla1[[#This Row],[S. SOCIAL / OTROS 
A CARGO EMPRESA
(B)]]="",Tabla1[[#This Row],[% IMPUTACIÓN ]]=""),0,E270*J270)</f>
        <v>0</v>
      </c>
      <c r="M270" s="135">
        <f>MIN(Tabla1[[#This Row],[S. SOCIAL EMPRESA (DECLARADA POR LA UNIVERSIDAD)]],Tabla1[[#This Row],[S. SOCIAL EMPRESA (MÁXIMO IMPUTABLE)]])</f>
        <v>0</v>
      </c>
      <c r="N270" s="138">
        <f>IF(OR(Tabla1[[#This Row],[BONIFICACIÓN CUOTAS S. SOCIAL EMPRESA
(C)]]="",Tabla1[[#This Row],[% IMPUTACIÓN ]]=""),0,G270*J270)</f>
        <v>0</v>
      </c>
      <c r="O270" s="139">
        <f t="shared" si="3"/>
        <v>0</v>
      </c>
      <c r="P270" s="270"/>
      <c r="Q270" s="271"/>
      <c r="R270" s="272"/>
      <c r="S270" s="273"/>
      <c r="T270" s="274"/>
      <c r="U270" s="179"/>
      <c r="V270" s="180"/>
    </row>
    <row r="271" spans="1:22" ht="39.950000000000003" customHeight="1" x14ac:dyDescent="0.25">
      <c r="A271" s="254"/>
      <c r="B271" s="255"/>
      <c r="C271" s="256"/>
      <c r="D271" s="257"/>
      <c r="E271" s="257"/>
      <c r="F271" s="257"/>
      <c r="G271" s="257"/>
      <c r="H271" s="135">
        <f>IF(Tabla1[[#This Row],[SUELDO BRUTO
(A)]]="",0,ROUNDDOWN(D271+E271-G271,2))</f>
        <v>0</v>
      </c>
      <c r="I271" s="257"/>
      <c r="J271" s="67">
        <f>IF(OR(Tabla1[[#This Row],[SUELDO BRUTO
(A)]]="",Tabla1[[#This Row],[SALARIO BRUTO IMPUTADO
(D)]]=""),0,I271/D271)</f>
        <v>0</v>
      </c>
      <c r="K271" s="263"/>
      <c r="L271" s="138">
        <f>IF(OR(Tabla1[[#This Row],[S. SOCIAL / OTROS 
A CARGO EMPRESA
(B)]]="",Tabla1[[#This Row],[% IMPUTACIÓN ]]=""),0,E271*J271)</f>
        <v>0</v>
      </c>
      <c r="M271" s="135">
        <f>MIN(Tabla1[[#This Row],[S. SOCIAL EMPRESA (DECLARADA POR LA UNIVERSIDAD)]],Tabla1[[#This Row],[S. SOCIAL EMPRESA (MÁXIMO IMPUTABLE)]])</f>
        <v>0</v>
      </c>
      <c r="N271" s="138">
        <f>IF(OR(Tabla1[[#This Row],[BONIFICACIÓN CUOTAS S. SOCIAL EMPRESA
(C)]]="",Tabla1[[#This Row],[% IMPUTACIÓN ]]=""),0,G271*J271)</f>
        <v>0</v>
      </c>
      <c r="O271" s="139">
        <f t="shared" si="3"/>
        <v>0</v>
      </c>
      <c r="P271" s="270"/>
      <c r="Q271" s="271"/>
      <c r="R271" s="272"/>
      <c r="S271" s="273"/>
      <c r="T271" s="274"/>
      <c r="U271" s="179"/>
      <c r="V271" s="180"/>
    </row>
    <row r="272" spans="1:22" ht="39.950000000000003" customHeight="1" x14ac:dyDescent="0.25">
      <c r="A272" s="254"/>
      <c r="B272" s="255"/>
      <c r="C272" s="256"/>
      <c r="D272" s="257"/>
      <c r="E272" s="257"/>
      <c r="F272" s="257"/>
      <c r="G272" s="257"/>
      <c r="H272" s="135">
        <f>IF(Tabla1[[#This Row],[SUELDO BRUTO
(A)]]="",0,ROUNDDOWN(D272+E272-G272,2))</f>
        <v>0</v>
      </c>
      <c r="I272" s="257"/>
      <c r="J272" s="67">
        <f>IF(OR(Tabla1[[#This Row],[SUELDO BRUTO
(A)]]="",Tabla1[[#This Row],[SALARIO BRUTO IMPUTADO
(D)]]=""),0,I272/D272)</f>
        <v>0</v>
      </c>
      <c r="K272" s="263"/>
      <c r="L272" s="138">
        <f>IF(OR(Tabla1[[#This Row],[S. SOCIAL / OTROS 
A CARGO EMPRESA
(B)]]="",Tabla1[[#This Row],[% IMPUTACIÓN ]]=""),0,E272*J272)</f>
        <v>0</v>
      </c>
      <c r="M272" s="135">
        <f>MIN(Tabla1[[#This Row],[S. SOCIAL EMPRESA (DECLARADA POR LA UNIVERSIDAD)]],Tabla1[[#This Row],[S. SOCIAL EMPRESA (MÁXIMO IMPUTABLE)]])</f>
        <v>0</v>
      </c>
      <c r="N272" s="138">
        <f>IF(OR(Tabla1[[#This Row],[BONIFICACIÓN CUOTAS S. SOCIAL EMPRESA
(C)]]="",Tabla1[[#This Row],[% IMPUTACIÓN ]]=""),0,G272*J272)</f>
        <v>0</v>
      </c>
      <c r="O272" s="139">
        <f t="shared" si="3"/>
        <v>0</v>
      </c>
      <c r="P272" s="270"/>
      <c r="Q272" s="271"/>
      <c r="R272" s="267"/>
      <c r="S272" s="268"/>
      <c r="T272" s="269"/>
      <c r="U272" s="179"/>
      <c r="V272" s="180"/>
    </row>
    <row r="273" spans="1:22" ht="39.950000000000003" customHeight="1" x14ac:dyDescent="0.25">
      <c r="A273" s="254"/>
      <c r="B273" s="255"/>
      <c r="C273" s="256"/>
      <c r="D273" s="257"/>
      <c r="E273" s="257"/>
      <c r="F273" s="257"/>
      <c r="G273" s="257"/>
      <c r="H273" s="135">
        <f>IF(Tabla1[[#This Row],[SUELDO BRUTO
(A)]]="",0,ROUNDDOWN(D273+E273-G273,2))</f>
        <v>0</v>
      </c>
      <c r="I273" s="257"/>
      <c r="J273" s="67">
        <f>IF(OR(Tabla1[[#This Row],[SUELDO BRUTO
(A)]]="",Tabla1[[#This Row],[SALARIO BRUTO IMPUTADO
(D)]]=""),0,I273/D273)</f>
        <v>0</v>
      </c>
      <c r="K273" s="263"/>
      <c r="L273" s="138">
        <f>IF(OR(Tabla1[[#This Row],[S. SOCIAL / OTROS 
A CARGO EMPRESA
(B)]]="",Tabla1[[#This Row],[% IMPUTACIÓN ]]=""),0,E273*J273)</f>
        <v>0</v>
      </c>
      <c r="M273" s="135">
        <f>MIN(Tabla1[[#This Row],[S. SOCIAL EMPRESA (DECLARADA POR LA UNIVERSIDAD)]],Tabla1[[#This Row],[S. SOCIAL EMPRESA (MÁXIMO IMPUTABLE)]])</f>
        <v>0</v>
      </c>
      <c r="N273" s="138">
        <f>IF(OR(Tabla1[[#This Row],[BONIFICACIÓN CUOTAS S. SOCIAL EMPRESA
(C)]]="",Tabla1[[#This Row],[% IMPUTACIÓN ]]=""),0,G273*J273)</f>
        <v>0</v>
      </c>
      <c r="O273" s="139">
        <f t="shared" si="3"/>
        <v>0</v>
      </c>
      <c r="P273" s="270"/>
      <c r="Q273" s="271"/>
      <c r="R273" s="267"/>
      <c r="S273" s="268"/>
      <c r="T273" s="269"/>
      <c r="U273" s="179"/>
      <c r="V273" s="180"/>
    </row>
    <row r="274" spans="1:22" ht="39.950000000000003" customHeight="1" x14ac:dyDescent="0.25">
      <c r="A274" s="254"/>
      <c r="B274" s="255"/>
      <c r="C274" s="256"/>
      <c r="D274" s="257"/>
      <c r="E274" s="257"/>
      <c r="F274" s="257"/>
      <c r="G274" s="257"/>
      <c r="H274" s="135">
        <f>IF(Tabla1[[#This Row],[SUELDO BRUTO
(A)]]="",0,ROUNDDOWN(D274+E274-G274,2))</f>
        <v>0</v>
      </c>
      <c r="I274" s="257"/>
      <c r="J274" s="67">
        <f>IF(OR(Tabla1[[#This Row],[SUELDO BRUTO
(A)]]="",Tabla1[[#This Row],[SALARIO BRUTO IMPUTADO
(D)]]=""),0,I274/D274)</f>
        <v>0</v>
      </c>
      <c r="K274" s="263"/>
      <c r="L274" s="138">
        <f>IF(OR(Tabla1[[#This Row],[S. SOCIAL / OTROS 
A CARGO EMPRESA
(B)]]="",Tabla1[[#This Row],[% IMPUTACIÓN ]]=""),0,E274*J274)</f>
        <v>0</v>
      </c>
      <c r="M274" s="135">
        <f>MIN(Tabla1[[#This Row],[S. SOCIAL EMPRESA (DECLARADA POR LA UNIVERSIDAD)]],Tabla1[[#This Row],[S. SOCIAL EMPRESA (MÁXIMO IMPUTABLE)]])</f>
        <v>0</v>
      </c>
      <c r="N274" s="138">
        <f>IF(OR(Tabla1[[#This Row],[BONIFICACIÓN CUOTAS S. SOCIAL EMPRESA
(C)]]="",Tabla1[[#This Row],[% IMPUTACIÓN ]]=""),0,G274*J274)</f>
        <v>0</v>
      </c>
      <c r="O274" s="139">
        <f t="shared" si="3"/>
        <v>0</v>
      </c>
      <c r="P274" s="270"/>
      <c r="Q274" s="271"/>
      <c r="R274" s="267"/>
      <c r="S274" s="268"/>
      <c r="T274" s="269"/>
      <c r="U274" s="179"/>
      <c r="V274" s="180"/>
    </row>
    <row r="275" spans="1:22" ht="39.950000000000003" customHeight="1" x14ac:dyDescent="0.25">
      <c r="A275" s="254"/>
      <c r="B275" s="255"/>
      <c r="C275" s="256"/>
      <c r="D275" s="257"/>
      <c r="E275" s="257"/>
      <c r="F275" s="257"/>
      <c r="G275" s="257"/>
      <c r="H275" s="135">
        <f>IF(Tabla1[[#This Row],[SUELDO BRUTO
(A)]]="",0,ROUNDDOWN(D275+E275-G275,2))</f>
        <v>0</v>
      </c>
      <c r="I275" s="257"/>
      <c r="J275" s="67">
        <f>IF(OR(Tabla1[[#This Row],[SUELDO BRUTO
(A)]]="",Tabla1[[#This Row],[SALARIO BRUTO IMPUTADO
(D)]]=""),0,I275/D275)</f>
        <v>0</v>
      </c>
      <c r="K275" s="263"/>
      <c r="L275" s="138">
        <f>IF(OR(Tabla1[[#This Row],[S. SOCIAL / OTROS 
A CARGO EMPRESA
(B)]]="",Tabla1[[#This Row],[% IMPUTACIÓN ]]=""),0,E275*J275)</f>
        <v>0</v>
      </c>
      <c r="M275" s="135">
        <f>MIN(Tabla1[[#This Row],[S. SOCIAL EMPRESA (DECLARADA POR LA UNIVERSIDAD)]],Tabla1[[#This Row],[S. SOCIAL EMPRESA (MÁXIMO IMPUTABLE)]])</f>
        <v>0</v>
      </c>
      <c r="N275" s="138">
        <f>IF(OR(Tabla1[[#This Row],[BONIFICACIÓN CUOTAS S. SOCIAL EMPRESA
(C)]]="",Tabla1[[#This Row],[% IMPUTACIÓN ]]=""),0,G275*J275)</f>
        <v>0</v>
      </c>
      <c r="O275" s="139">
        <f t="shared" ref="O275:O338" si="4">ROUNDDOWN(I275+M275-N275,2)</f>
        <v>0</v>
      </c>
      <c r="P275" s="270"/>
      <c r="Q275" s="271"/>
      <c r="R275" s="267"/>
      <c r="S275" s="268"/>
      <c r="T275" s="269"/>
      <c r="U275" s="179"/>
      <c r="V275" s="180"/>
    </row>
    <row r="276" spans="1:22" ht="39.950000000000003" customHeight="1" x14ac:dyDescent="0.25">
      <c r="A276" s="254"/>
      <c r="B276" s="255"/>
      <c r="C276" s="256"/>
      <c r="D276" s="257"/>
      <c r="E276" s="257"/>
      <c r="F276" s="257"/>
      <c r="G276" s="257"/>
      <c r="H276" s="135">
        <f>IF(Tabla1[[#This Row],[SUELDO BRUTO
(A)]]="",0,ROUNDDOWN(D276+E276-G276,2))</f>
        <v>0</v>
      </c>
      <c r="I276" s="257"/>
      <c r="J276" s="67">
        <f>IF(OR(Tabla1[[#This Row],[SUELDO BRUTO
(A)]]="",Tabla1[[#This Row],[SALARIO BRUTO IMPUTADO
(D)]]=""),0,I276/D276)</f>
        <v>0</v>
      </c>
      <c r="K276" s="263"/>
      <c r="L276" s="138">
        <f>IF(OR(Tabla1[[#This Row],[S. SOCIAL / OTROS 
A CARGO EMPRESA
(B)]]="",Tabla1[[#This Row],[% IMPUTACIÓN ]]=""),0,E276*J276)</f>
        <v>0</v>
      </c>
      <c r="M276" s="135">
        <f>MIN(Tabla1[[#This Row],[S. SOCIAL EMPRESA (DECLARADA POR LA UNIVERSIDAD)]],Tabla1[[#This Row],[S. SOCIAL EMPRESA (MÁXIMO IMPUTABLE)]])</f>
        <v>0</v>
      </c>
      <c r="N276" s="138">
        <f>IF(OR(Tabla1[[#This Row],[BONIFICACIÓN CUOTAS S. SOCIAL EMPRESA
(C)]]="",Tabla1[[#This Row],[% IMPUTACIÓN ]]=""),0,G276*J276)</f>
        <v>0</v>
      </c>
      <c r="O276" s="139">
        <f t="shared" si="4"/>
        <v>0</v>
      </c>
      <c r="P276" s="270"/>
      <c r="Q276" s="271"/>
      <c r="R276" s="267"/>
      <c r="S276" s="268"/>
      <c r="T276" s="269"/>
      <c r="U276" s="179"/>
      <c r="V276" s="180"/>
    </row>
    <row r="277" spans="1:22" ht="39.950000000000003" customHeight="1" x14ac:dyDescent="0.25">
      <c r="A277" s="254"/>
      <c r="B277" s="255"/>
      <c r="C277" s="256"/>
      <c r="D277" s="257"/>
      <c r="E277" s="257"/>
      <c r="F277" s="257"/>
      <c r="G277" s="257"/>
      <c r="H277" s="135">
        <f>IF(Tabla1[[#This Row],[SUELDO BRUTO
(A)]]="",0,ROUNDDOWN(D277+E277-G277,2))</f>
        <v>0</v>
      </c>
      <c r="I277" s="257"/>
      <c r="J277" s="67">
        <f>IF(OR(Tabla1[[#This Row],[SUELDO BRUTO
(A)]]="",Tabla1[[#This Row],[SALARIO BRUTO IMPUTADO
(D)]]=""),0,I277/D277)</f>
        <v>0</v>
      </c>
      <c r="K277" s="263"/>
      <c r="L277" s="138">
        <f>IF(OR(Tabla1[[#This Row],[S. SOCIAL / OTROS 
A CARGO EMPRESA
(B)]]="",Tabla1[[#This Row],[% IMPUTACIÓN ]]=""),0,E277*J277)</f>
        <v>0</v>
      </c>
      <c r="M277" s="135">
        <f>MIN(Tabla1[[#This Row],[S. SOCIAL EMPRESA (DECLARADA POR LA UNIVERSIDAD)]],Tabla1[[#This Row],[S. SOCIAL EMPRESA (MÁXIMO IMPUTABLE)]])</f>
        <v>0</v>
      </c>
      <c r="N277" s="138">
        <f>IF(OR(Tabla1[[#This Row],[BONIFICACIÓN CUOTAS S. SOCIAL EMPRESA
(C)]]="",Tabla1[[#This Row],[% IMPUTACIÓN ]]=""),0,G277*J277)</f>
        <v>0</v>
      </c>
      <c r="O277" s="139">
        <f t="shared" si="4"/>
        <v>0</v>
      </c>
      <c r="P277" s="270"/>
      <c r="Q277" s="271"/>
      <c r="R277" s="267"/>
      <c r="S277" s="268"/>
      <c r="T277" s="269"/>
      <c r="U277" s="179"/>
      <c r="V277" s="180"/>
    </row>
    <row r="278" spans="1:22" ht="39.950000000000003" customHeight="1" x14ac:dyDescent="0.25">
      <c r="A278" s="254"/>
      <c r="B278" s="255"/>
      <c r="C278" s="256"/>
      <c r="D278" s="257"/>
      <c r="E278" s="257"/>
      <c r="F278" s="257"/>
      <c r="G278" s="257"/>
      <c r="H278" s="135">
        <f>IF(Tabla1[[#This Row],[SUELDO BRUTO
(A)]]="",0,ROUNDDOWN(D278+E278-G278,2))</f>
        <v>0</v>
      </c>
      <c r="I278" s="257"/>
      <c r="J278" s="67">
        <f>IF(OR(Tabla1[[#This Row],[SUELDO BRUTO
(A)]]="",Tabla1[[#This Row],[SALARIO BRUTO IMPUTADO
(D)]]=""),0,I278/D278)</f>
        <v>0</v>
      </c>
      <c r="K278" s="263"/>
      <c r="L278" s="138">
        <f>IF(OR(Tabla1[[#This Row],[S. SOCIAL / OTROS 
A CARGO EMPRESA
(B)]]="",Tabla1[[#This Row],[% IMPUTACIÓN ]]=""),0,E278*J278)</f>
        <v>0</v>
      </c>
      <c r="M278" s="135">
        <f>MIN(Tabla1[[#This Row],[S. SOCIAL EMPRESA (DECLARADA POR LA UNIVERSIDAD)]],Tabla1[[#This Row],[S. SOCIAL EMPRESA (MÁXIMO IMPUTABLE)]])</f>
        <v>0</v>
      </c>
      <c r="N278" s="138">
        <f>IF(OR(Tabla1[[#This Row],[BONIFICACIÓN CUOTAS S. SOCIAL EMPRESA
(C)]]="",Tabla1[[#This Row],[% IMPUTACIÓN ]]=""),0,G278*J278)</f>
        <v>0</v>
      </c>
      <c r="O278" s="139">
        <f t="shared" si="4"/>
        <v>0</v>
      </c>
      <c r="P278" s="270"/>
      <c r="Q278" s="271"/>
      <c r="R278" s="267"/>
      <c r="S278" s="268"/>
      <c r="T278" s="269"/>
      <c r="U278" s="179"/>
      <c r="V278" s="180"/>
    </row>
    <row r="279" spans="1:22" ht="39.950000000000003" customHeight="1" x14ac:dyDescent="0.25">
      <c r="A279" s="254"/>
      <c r="B279" s="255"/>
      <c r="C279" s="256"/>
      <c r="D279" s="257"/>
      <c r="E279" s="257"/>
      <c r="F279" s="257"/>
      <c r="G279" s="257"/>
      <c r="H279" s="135">
        <f>IF(Tabla1[[#This Row],[SUELDO BRUTO
(A)]]="",0,ROUNDDOWN(D279+E279-G279,2))</f>
        <v>0</v>
      </c>
      <c r="I279" s="257"/>
      <c r="J279" s="67">
        <f>IF(OR(Tabla1[[#This Row],[SUELDO BRUTO
(A)]]="",Tabla1[[#This Row],[SALARIO BRUTO IMPUTADO
(D)]]=""),0,I279/D279)</f>
        <v>0</v>
      </c>
      <c r="K279" s="263"/>
      <c r="L279" s="138">
        <f>IF(OR(Tabla1[[#This Row],[S. SOCIAL / OTROS 
A CARGO EMPRESA
(B)]]="",Tabla1[[#This Row],[% IMPUTACIÓN ]]=""),0,E279*J279)</f>
        <v>0</v>
      </c>
      <c r="M279" s="135">
        <f>MIN(Tabla1[[#This Row],[S. SOCIAL EMPRESA (DECLARADA POR LA UNIVERSIDAD)]],Tabla1[[#This Row],[S. SOCIAL EMPRESA (MÁXIMO IMPUTABLE)]])</f>
        <v>0</v>
      </c>
      <c r="N279" s="138">
        <f>IF(OR(Tabla1[[#This Row],[BONIFICACIÓN CUOTAS S. SOCIAL EMPRESA
(C)]]="",Tabla1[[#This Row],[% IMPUTACIÓN ]]=""),0,G279*J279)</f>
        <v>0</v>
      </c>
      <c r="O279" s="139">
        <f t="shared" si="4"/>
        <v>0</v>
      </c>
      <c r="P279" s="270"/>
      <c r="Q279" s="271"/>
      <c r="R279" s="267"/>
      <c r="S279" s="268"/>
      <c r="T279" s="269"/>
      <c r="U279" s="179"/>
      <c r="V279" s="180"/>
    </row>
    <row r="280" spans="1:22" ht="39.950000000000003" customHeight="1" x14ac:dyDescent="0.25">
      <c r="A280" s="254"/>
      <c r="B280" s="255"/>
      <c r="C280" s="256"/>
      <c r="D280" s="257"/>
      <c r="E280" s="257"/>
      <c r="F280" s="257"/>
      <c r="G280" s="257"/>
      <c r="H280" s="135">
        <f>IF(Tabla1[[#This Row],[SUELDO BRUTO
(A)]]="",0,ROUNDDOWN(D280+E280-G280,2))</f>
        <v>0</v>
      </c>
      <c r="I280" s="257"/>
      <c r="J280" s="67">
        <f>IF(OR(Tabla1[[#This Row],[SUELDO BRUTO
(A)]]="",Tabla1[[#This Row],[SALARIO BRUTO IMPUTADO
(D)]]=""),0,I280/D280)</f>
        <v>0</v>
      </c>
      <c r="K280" s="263"/>
      <c r="L280" s="138">
        <f>IF(OR(Tabla1[[#This Row],[S. SOCIAL / OTROS 
A CARGO EMPRESA
(B)]]="",Tabla1[[#This Row],[% IMPUTACIÓN ]]=""),0,E280*J280)</f>
        <v>0</v>
      </c>
      <c r="M280" s="135">
        <f>MIN(Tabla1[[#This Row],[S. SOCIAL EMPRESA (DECLARADA POR LA UNIVERSIDAD)]],Tabla1[[#This Row],[S. SOCIAL EMPRESA (MÁXIMO IMPUTABLE)]])</f>
        <v>0</v>
      </c>
      <c r="N280" s="138">
        <f>IF(OR(Tabla1[[#This Row],[BONIFICACIÓN CUOTAS S. SOCIAL EMPRESA
(C)]]="",Tabla1[[#This Row],[% IMPUTACIÓN ]]=""),0,G280*J280)</f>
        <v>0</v>
      </c>
      <c r="O280" s="139">
        <f t="shared" si="4"/>
        <v>0</v>
      </c>
      <c r="P280" s="270"/>
      <c r="Q280" s="271"/>
      <c r="R280" s="267"/>
      <c r="S280" s="268"/>
      <c r="T280" s="269"/>
      <c r="U280" s="179"/>
      <c r="V280" s="180"/>
    </row>
    <row r="281" spans="1:22" ht="39.950000000000003" customHeight="1" x14ac:dyDescent="0.25">
      <c r="A281" s="254"/>
      <c r="B281" s="255"/>
      <c r="C281" s="256"/>
      <c r="D281" s="257"/>
      <c r="E281" s="257"/>
      <c r="F281" s="257"/>
      <c r="G281" s="257"/>
      <c r="H281" s="135">
        <f>IF(Tabla1[[#This Row],[SUELDO BRUTO
(A)]]="",0,ROUNDDOWN(D281+E281-G281,2))</f>
        <v>0</v>
      </c>
      <c r="I281" s="257"/>
      <c r="J281" s="67">
        <f>IF(OR(Tabla1[[#This Row],[SUELDO BRUTO
(A)]]="",Tabla1[[#This Row],[SALARIO BRUTO IMPUTADO
(D)]]=""),0,I281/D281)</f>
        <v>0</v>
      </c>
      <c r="K281" s="263"/>
      <c r="L281" s="138">
        <f>IF(OR(Tabla1[[#This Row],[S. SOCIAL / OTROS 
A CARGO EMPRESA
(B)]]="",Tabla1[[#This Row],[% IMPUTACIÓN ]]=""),0,E281*J281)</f>
        <v>0</v>
      </c>
      <c r="M281" s="135">
        <f>MIN(Tabla1[[#This Row],[S. SOCIAL EMPRESA (DECLARADA POR LA UNIVERSIDAD)]],Tabla1[[#This Row],[S. SOCIAL EMPRESA (MÁXIMO IMPUTABLE)]])</f>
        <v>0</v>
      </c>
      <c r="N281" s="138">
        <f>IF(OR(Tabla1[[#This Row],[BONIFICACIÓN CUOTAS S. SOCIAL EMPRESA
(C)]]="",Tabla1[[#This Row],[% IMPUTACIÓN ]]=""),0,G281*J281)</f>
        <v>0</v>
      </c>
      <c r="O281" s="139">
        <f t="shared" si="4"/>
        <v>0</v>
      </c>
      <c r="P281" s="270"/>
      <c r="Q281" s="271"/>
      <c r="R281" s="267"/>
      <c r="S281" s="268"/>
      <c r="T281" s="269"/>
      <c r="U281" s="179"/>
      <c r="V281" s="180"/>
    </row>
    <row r="282" spans="1:22" ht="39.950000000000003" customHeight="1" x14ac:dyDescent="0.25">
      <c r="A282" s="254"/>
      <c r="B282" s="255"/>
      <c r="C282" s="256"/>
      <c r="D282" s="257"/>
      <c r="E282" s="257"/>
      <c r="F282" s="257"/>
      <c r="G282" s="257"/>
      <c r="H282" s="135">
        <f>IF(Tabla1[[#This Row],[SUELDO BRUTO
(A)]]="",0,ROUNDDOWN(D282+E282-G282,2))</f>
        <v>0</v>
      </c>
      <c r="I282" s="257"/>
      <c r="J282" s="67">
        <f>IF(OR(Tabla1[[#This Row],[SUELDO BRUTO
(A)]]="",Tabla1[[#This Row],[SALARIO BRUTO IMPUTADO
(D)]]=""),0,I282/D282)</f>
        <v>0</v>
      </c>
      <c r="K282" s="263"/>
      <c r="L282" s="138">
        <f>IF(OR(Tabla1[[#This Row],[S. SOCIAL / OTROS 
A CARGO EMPRESA
(B)]]="",Tabla1[[#This Row],[% IMPUTACIÓN ]]=""),0,E282*J282)</f>
        <v>0</v>
      </c>
      <c r="M282" s="135">
        <f>MIN(Tabla1[[#This Row],[S. SOCIAL EMPRESA (DECLARADA POR LA UNIVERSIDAD)]],Tabla1[[#This Row],[S. SOCIAL EMPRESA (MÁXIMO IMPUTABLE)]])</f>
        <v>0</v>
      </c>
      <c r="N282" s="138">
        <f>IF(OR(Tabla1[[#This Row],[BONIFICACIÓN CUOTAS S. SOCIAL EMPRESA
(C)]]="",Tabla1[[#This Row],[% IMPUTACIÓN ]]=""),0,G282*J282)</f>
        <v>0</v>
      </c>
      <c r="O282" s="139">
        <f t="shared" si="4"/>
        <v>0</v>
      </c>
      <c r="P282" s="270"/>
      <c r="Q282" s="271"/>
      <c r="R282" s="267"/>
      <c r="S282" s="268"/>
      <c r="T282" s="269"/>
      <c r="U282" s="179"/>
      <c r="V282" s="180"/>
    </row>
    <row r="283" spans="1:22" ht="39.950000000000003" customHeight="1" x14ac:dyDescent="0.25">
      <c r="A283" s="254"/>
      <c r="B283" s="255"/>
      <c r="C283" s="256"/>
      <c r="D283" s="257"/>
      <c r="E283" s="257"/>
      <c r="F283" s="257"/>
      <c r="G283" s="257"/>
      <c r="H283" s="135">
        <f>IF(Tabla1[[#This Row],[SUELDO BRUTO
(A)]]="",0,ROUNDDOWN(D283+E283-G283,2))</f>
        <v>0</v>
      </c>
      <c r="I283" s="257"/>
      <c r="J283" s="67">
        <f>IF(OR(Tabla1[[#This Row],[SUELDO BRUTO
(A)]]="",Tabla1[[#This Row],[SALARIO BRUTO IMPUTADO
(D)]]=""),0,I283/D283)</f>
        <v>0</v>
      </c>
      <c r="K283" s="263"/>
      <c r="L283" s="138">
        <f>IF(OR(Tabla1[[#This Row],[S. SOCIAL / OTROS 
A CARGO EMPRESA
(B)]]="",Tabla1[[#This Row],[% IMPUTACIÓN ]]=""),0,E283*J283)</f>
        <v>0</v>
      </c>
      <c r="M283" s="135">
        <f>MIN(Tabla1[[#This Row],[S. SOCIAL EMPRESA (DECLARADA POR LA UNIVERSIDAD)]],Tabla1[[#This Row],[S. SOCIAL EMPRESA (MÁXIMO IMPUTABLE)]])</f>
        <v>0</v>
      </c>
      <c r="N283" s="138">
        <f>IF(OR(Tabla1[[#This Row],[BONIFICACIÓN CUOTAS S. SOCIAL EMPRESA
(C)]]="",Tabla1[[#This Row],[% IMPUTACIÓN ]]=""),0,G283*J283)</f>
        <v>0</v>
      </c>
      <c r="O283" s="139">
        <f t="shared" si="4"/>
        <v>0</v>
      </c>
      <c r="P283" s="270"/>
      <c r="Q283" s="271"/>
      <c r="R283" s="267"/>
      <c r="S283" s="268"/>
      <c r="T283" s="269"/>
      <c r="U283" s="179"/>
      <c r="V283" s="180"/>
    </row>
    <row r="284" spans="1:22" ht="39.950000000000003" customHeight="1" x14ac:dyDescent="0.25">
      <c r="A284" s="254"/>
      <c r="B284" s="255"/>
      <c r="C284" s="256"/>
      <c r="D284" s="257"/>
      <c r="E284" s="257"/>
      <c r="F284" s="257"/>
      <c r="G284" s="257"/>
      <c r="H284" s="135">
        <f>IF(Tabla1[[#This Row],[SUELDO BRUTO
(A)]]="",0,ROUNDDOWN(D284+E284-G284,2))</f>
        <v>0</v>
      </c>
      <c r="I284" s="257"/>
      <c r="J284" s="67">
        <f>IF(OR(Tabla1[[#This Row],[SUELDO BRUTO
(A)]]="",Tabla1[[#This Row],[SALARIO BRUTO IMPUTADO
(D)]]=""),0,I284/D284)</f>
        <v>0</v>
      </c>
      <c r="K284" s="263"/>
      <c r="L284" s="138">
        <f>IF(OR(Tabla1[[#This Row],[S. SOCIAL / OTROS 
A CARGO EMPRESA
(B)]]="",Tabla1[[#This Row],[% IMPUTACIÓN ]]=""),0,E284*J284)</f>
        <v>0</v>
      </c>
      <c r="M284" s="135">
        <f>MIN(Tabla1[[#This Row],[S. SOCIAL EMPRESA (DECLARADA POR LA UNIVERSIDAD)]],Tabla1[[#This Row],[S. SOCIAL EMPRESA (MÁXIMO IMPUTABLE)]])</f>
        <v>0</v>
      </c>
      <c r="N284" s="138">
        <f>IF(OR(Tabla1[[#This Row],[BONIFICACIÓN CUOTAS S. SOCIAL EMPRESA
(C)]]="",Tabla1[[#This Row],[% IMPUTACIÓN ]]=""),0,G284*J284)</f>
        <v>0</v>
      </c>
      <c r="O284" s="139">
        <f t="shared" si="4"/>
        <v>0</v>
      </c>
      <c r="P284" s="270"/>
      <c r="Q284" s="271"/>
      <c r="R284" s="267"/>
      <c r="S284" s="268"/>
      <c r="T284" s="269"/>
      <c r="U284" s="179"/>
      <c r="V284" s="180"/>
    </row>
    <row r="285" spans="1:22" ht="39.950000000000003" customHeight="1" x14ac:dyDescent="0.25">
      <c r="A285" s="254"/>
      <c r="B285" s="255"/>
      <c r="C285" s="256"/>
      <c r="D285" s="257"/>
      <c r="E285" s="257"/>
      <c r="F285" s="257"/>
      <c r="G285" s="257"/>
      <c r="H285" s="135">
        <f>IF(Tabla1[[#This Row],[SUELDO BRUTO
(A)]]="",0,ROUNDDOWN(D285+E285-G285,2))</f>
        <v>0</v>
      </c>
      <c r="I285" s="257"/>
      <c r="J285" s="67">
        <f>IF(OR(Tabla1[[#This Row],[SUELDO BRUTO
(A)]]="",Tabla1[[#This Row],[SALARIO BRUTO IMPUTADO
(D)]]=""),0,I285/D285)</f>
        <v>0</v>
      </c>
      <c r="K285" s="263"/>
      <c r="L285" s="138">
        <f>IF(OR(Tabla1[[#This Row],[S. SOCIAL / OTROS 
A CARGO EMPRESA
(B)]]="",Tabla1[[#This Row],[% IMPUTACIÓN ]]=""),0,E285*J285)</f>
        <v>0</v>
      </c>
      <c r="M285" s="135">
        <f>MIN(Tabla1[[#This Row],[S. SOCIAL EMPRESA (DECLARADA POR LA UNIVERSIDAD)]],Tabla1[[#This Row],[S. SOCIAL EMPRESA (MÁXIMO IMPUTABLE)]])</f>
        <v>0</v>
      </c>
      <c r="N285" s="138">
        <f>IF(OR(Tabla1[[#This Row],[BONIFICACIÓN CUOTAS S. SOCIAL EMPRESA
(C)]]="",Tabla1[[#This Row],[% IMPUTACIÓN ]]=""),0,G285*J285)</f>
        <v>0</v>
      </c>
      <c r="O285" s="139">
        <f t="shared" si="4"/>
        <v>0</v>
      </c>
      <c r="P285" s="270"/>
      <c r="Q285" s="271"/>
      <c r="R285" s="267"/>
      <c r="S285" s="268"/>
      <c r="T285" s="269"/>
      <c r="U285" s="179"/>
      <c r="V285" s="180"/>
    </row>
    <row r="286" spans="1:22" ht="39.950000000000003" customHeight="1" x14ac:dyDescent="0.25">
      <c r="A286" s="254"/>
      <c r="B286" s="255"/>
      <c r="C286" s="256"/>
      <c r="D286" s="257"/>
      <c r="E286" s="257"/>
      <c r="F286" s="257"/>
      <c r="G286" s="257"/>
      <c r="H286" s="135">
        <f>IF(Tabla1[[#This Row],[SUELDO BRUTO
(A)]]="",0,ROUNDDOWN(D286+E286-G286,2))</f>
        <v>0</v>
      </c>
      <c r="I286" s="257"/>
      <c r="J286" s="67">
        <f>IF(OR(Tabla1[[#This Row],[SUELDO BRUTO
(A)]]="",Tabla1[[#This Row],[SALARIO BRUTO IMPUTADO
(D)]]=""),0,I286/D286)</f>
        <v>0</v>
      </c>
      <c r="K286" s="263"/>
      <c r="L286" s="138">
        <f>IF(OR(Tabla1[[#This Row],[S. SOCIAL / OTROS 
A CARGO EMPRESA
(B)]]="",Tabla1[[#This Row],[% IMPUTACIÓN ]]=""),0,E286*J286)</f>
        <v>0</v>
      </c>
      <c r="M286" s="135">
        <f>MIN(Tabla1[[#This Row],[S. SOCIAL EMPRESA (DECLARADA POR LA UNIVERSIDAD)]],Tabla1[[#This Row],[S. SOCIAL EMPRESA (MÁXIMO IMPUTABLE)]])</f>
        <v>0</v>
      </c>
      <c r="N286" s="138">
        <f>IF(OR(Tabla1[[#This Row],[BONIFICACIÓN CUOTAS S. SOCIAL EMPRESA
(C)]]="",Tabla1[[#This Row],[% IMPUTACIÓN ]]=""),0,G286*J286)</f>
        <v>0</v>
      </c>
      <c r="O286" s="139">
        <f t="shared" si="4"/>
        <v>0</v>
      </c>
      <c r="P286" s="270"/>
      <c r="Q286" s="271"/>
      <c r="R286" s="267"/>
      <c r="S286" s="268"/>
      <c r="T286" s="269"/>
      <c r="U286" s="179"/>
      <c r="V286" s="180"/>
    </row>
    <row r="287" spans="1:22" ht="39.950000000000003" customHeight="1" x14ac:dyDescent="0.25">
      <c r="A287" s="254"/>
      <c r="B287" s="255"/>
      <c r="C287" s="256"/>
      <c r="D287" s="257"/>
      <c r="E287" s="257"/>
      <c r="F287" s="257"/>
      <c r="G287" s="257"/>
      <c r="H287" s="135">
        <f>IF(Tabla1[[#This Row],[SUELDO BRUTO
(A)]]="",0,ROUNDDOWN(D287+E287-G287,2))</f>
        <v>0</v>
      </c>
      <c r="I287" s="257"/>
      <c r="J287" s="67">
        <f>IF(OR(Tabla1[[#This Row],[SUELDO BRUTO
(A)]]="",Tabla1[[#This Row],[SALARIO BRUTO IMPUTADO
(D)]]=""),0,I287/D287)</f>
        <v>0</v>
      </c>
      <c r="K287" s="263"/>
      <c r="L287" s="138">
        <f>IF(OR(Tabla1[[#This Row],[S. SOCIAL / OTROS 
A CARGO EMPRESA
(B)]]="",Tabla1[[#This Row],[% IMPUTACIÓN ]]=""),0,E287*J287)</f>
        <v>0</v>
      </c>
      <c r="M287" s="135">
        <f>MIN(Tabla1[[#This Row],[S. SOCIAL EMPRESA (DECLARADA POR LA UNIVERSIDAD)]],Tabla1[[#This Row],[S. SOCIAL EMPRESA (MÁXIMO IMPUTABLE)]])</f>
        <v>0</v>
      </c>
      <c r="N287" s="138">
        <f>IF(OR(Tabla1[[#This Row],[BONIFICACIÓN CUOTAS S. SOCIAL EMPRESA
(C)]]="",Tabla1[[#This Row],[% IMPUTACIÓN ]]=""),0,G287*J287)</f>
        <v>0</v>
      </c>
      <c r="O287" s="139">
        <f t="shared" si="4"/>
        <v>0</v>
      </c>
      <c r="P287" s="270"/>
      <c r="Q287" s="271"/>
      <c r="R287" s="267"/>
      <c r="S287" s="268"/>
      <c r="T287" s="269"/>
      <c r="U287" s="179"/>
      <c r="V287" s="180"/>
    </row>
    <row r="288" spans="1:22" ht="39.950000000000003" customHeight="1" x14ac:dyDescent="0.25">
      <c r="A288" s="254"/>
      <c r="B288" s="255"/>
      <c r="C288" s="256"/>
      <c r="D288" s="257"/>
      <c r="E288" s="257"/>
      <c r="F288" s="257"/>
      <c r="G288" s="257"/>
      <c r="H288" s="135">
        <f>IF(Tabla1[[#This Row],[SUELDO BRUTO
(A)]]="",0,ROUNDDOWN(D288+E288-G288,2))</f>
        <v>0</v>
      </c>
      <c r="I288" s="257"/>
      <c r="J288" s="67">
        <f>IF(OR(Tabla1[[#This Row],[SUELDO BRUTO
(A)]]="",Tabla1[[#This Row],[SALARIO BRUTO IMPUTADO
(D)]]=""),0,I288/D288)</f>
        <v>0</v>
      </c>
      <c r="K288" s="263"/>
      <c r="L288" s="138">
        <f>IF(OR(Tabla1[[#This Row],[S. SOCIAL / OTROS 
A CARGO EMPRESA
(B)]]="",Tabla1[[#This Row],[% IMPUTACIÓN ]]=""),0,E288*J288)</f>
        <v>0</v>
      </c>
      <c r="M288" s="135">
        <f>MIN(Tabla1[[#This Row],[S. SOCIAL EMPRESA (DECLARADA POR LA UNIVERSIDAD)]],Tabla1[[#This Row],[S. SOCIAL EMPRESA (MÁXIMO IMPUTABLE)]])</f>
        <v>0</v>
      </c>
      <c r="N288" s="138">
        <f>IF(OR(Tabla1[[#This Row],[BONIFICACIÓN CUOTAS S. SOCIAL EMPRESA
(C)]]="",Tabla1[[#This Row],[% IMPUTACIÓN ]]=""),0,G288*J288)</f>
        <v>0</v>
      </c>
      <c r="O288" s="139">
        <f t="shared" si="4"/>
        <v>0</v>
      </c>
      <c r="P288" s="270"/>
      <c r="Q288" s="271"/>
      <c r="R288" s="267"/>
      <c r="S288" s="268"/>
      <c r="T288" s="269"/>
      <c r="U288" s="179"/>
      <c r="V288" s="180"/>
    </row>
    <row r="289" spans="1:22" ht="39.950000000000003" customHeight="1" x14ac:dyDescent="0.25">
      <c r="A289" s="254"/>
      <c r="B289" s="255"/>
      <c r="C289" s="256"/>
      <c r="D289" s="257"/>
      <c r="E289" s="257"/>
      <c r="F289" s="257"/>
      <c r="G289" s="257"/>
      <c r="H289" s="135">
        <f>IF(Tabla1[[#This Row],[SUELDO BRUTO
(A)]]="",0,ROUNDDOWN(D289+E289-G289,2))</f>
        <v>0</v>
      </c>
      <c r="I289" s="257"/>
      <c r="J289" s="67">
        <f>IF(OR(Tabla1[[#This Row],[SUELDO BRUTO
(A)]]="",Tabla1[[#This Row],[SALARIO BRUTO IMPUTADO
(D)]]=""),0,I289/D289)</f>
        <v>0</v>
      </c>
      <c r="K289" s="263"/>
      <c r="L289" s="138">
        <f>IF(OR(Tabla1[[#This Row],[S. SOCIAL / OTROS 
A CARGO EMPRESA
(B)]]="",Tabla1[[#This Row],[% IMPUTACIÓN ]]=""),0,E289*J289)</f>
        <v>0</v>
      </c>
      <c r="M289" s="135">
        <f>MIN(Tabla1[[#This Row],[S. SOCIAL EMPRESA (DECLARADA POR LA UNIVERSIDAD)]],Tabla1[[#This Row],[S. SOCIAL EMPRESA (MÁXIMO IMPUTABLE)]])</f>
        <v>0</v>
      </c>
      <c r="N289" s="138">
        <f>IF(OR(Tabla1[[#This Row],[BONIFICACIÓN CUOTAS S. SOCIAL EMPRESA
(C)]]="",Tabla1[[#This Row],[% IMPUTACIÓN ]]=""),0,G289*J289)</f>
        <v>0</v>
      </c>
      <c r="O289" s="139">
        <f t="shared" si="4"/>
        <v>0</v>
      </c>
      <c r="P289" s="270"/>
      <c r="Q289" s="271"/>
      <c r="R289" s="267"/>
      <c r="S289" s="268"/>
      <c r="T289" s="269"/>
      <c r="U289" s="179"/>
      <c r="V289" s="180"/>
    </row>
    <row r="290" spans="1:22" ht="39.950000000000003" customHeight="1" x14ac:dyDescent="0.25">
      <c r="A290" s="254"/>
      <c r="B290" s="255"/>
      <c r="C290" s="256"/>
      <c r="D290" s="257"/>
      <c r="E290" s="257"/>
      <c r="F290" s="257"/>
      <c r="G290" s="257"/>
      <c r="H290" s="135">
        <f>IF(Tabla1[[#This Row],[SUELDO BRUTO
(A)]]="",0,ROUNDDOWN(D290+E290-G290,2))</f>
        <v>0</v>
      </c>
      <c r="I290" s="257"/>
      <c r="J290" s="67">
        <f>IF(OR(Tabla1[[#This Row],[SUELDO BRUTO
(A)]]="",Tabla1[[#This Row],[SALARIO BRUTO IMPUTADO
(D)]]=""),0,I290/D290)</f>
        <v>0</v>
      </c>
      <c r="K290" s="263"/>
      <c r="L290" s="138">
        <f>IF(OR(Tabla1[[#This Row],[S. SOCIAL / OTROS 
A CARGO EMPRESA
(B)]]="",Tabla1[[#This Row],[% IMPUTACIÓN ]]=""),0,E290*J290)</f>
        <v>0</v>
      </c>
      <c r="M290" s="135">
        <f>MIN(Tabla1[[#This Row],[S. SOCIAL EMPRESA (DECLARADA POR LA UNIVERSIDAD)]],Tabla1[[#This Row],[S. SOCIAL EMPRESA (MÁXIMO IMPUTABLE)]])</f>
        <v>0</v>
      </c>
      <c r="N290" s="138">
        <f>IF(OR(Tabla1[[#This Row],[BONIFICACIÓN CUOTAS S. SOCIAL EMPRESA
(C)]]="",Tabla1[[#This Row],[% IMPUTACIÓN ]]=""),0,G290*J290)</f>
        <v>0</v>
      </c>
      <c r="O290" s="139">
        <f t="shared" si="4"/>
        <v>0</v>
      </c>
      <c r="P290" s="270"/>
      <c r="Q290" s="271"/>
      <c r="R290" s="267"/>
      <c r="S290" s="268"/>
      <c r="T290" s="269"/>
      <c r="U290" s="179"/>
      <c r="V290" s="180"/>
    </row>
    <row r="291" spans="1:22" ht="39.950000000000003" customHeight="1" x14ac:dyDescent="0.25">
      <c r="A291" s="254"/>
      <c r="B291" s="255"/>
      <c r="C291" s="256"/>
      <c r="D291" s="257"/>
      <c r="E291" s="257"/>
      <c r="F291" s="257"/>
      <c r="G291" s="257"/>
      <c r="H291" s="135">
        <f>IF(Tabla1[[#This Row],[SUELDO BRUTO
(A)]]="",0,ROUNDDOWN(D291+E291-G291,2))</f>
        <v>0</v>
      </c>
      <c r="I291" s="257"/>
      <c r="J291" s="67">
        <f>IF(OR(Tabla1[[#This Row],[SUELDO BRUTO
(A)]]="",Tabla1[[#This Row],[SALARIO BRUTO IMPUTADO
(D)]]=""),0,I291/D291)</f>
        <v>0</v>
      </c>
      <c r="K291" s="263"/>
      <c r="L291" s="138">
        <f>IF(OR(Tabla1[[#This Row],[S. SOCIAL / OTROS 
A CARGO EMPRESA
(B)]]="",Tabla1[[#This Row],[% IMPUTACIÓN ]]=""),0,E291*J291)</f>
        <v>0</v>
      </c>
      <c r="M291" s="135">
        <f>MIN(Tabla1[[#This Row],[S. SOCIAL EMPRESA (DECLARADA POR LA UNIVERSIDAD)]],Tabla1[[#This Row],[S. SOCIAL EMPRESA (MÁXIMO IMPUTABLE)]])</f>
        <v>0</v>
      </c>
      <c r="N291" s="138">
        <f>IF(OR(Tabla1[[#This Row],[BONIFICACIÓN CUOTAS S. SOCIAL EMPRESA
(C)]]="",Tabla1[[#This Row],[% IMPUTACIÓN ]]=""),0,G291*J291)</f>
        <v>0</v>
      </c>
      <c r="O291" s="139">
        <f t="shared" si="4"/>
        <v>0</v>
      </c>
      <c r="P291" s="270"/>
      <c r="Q291" s="271"/>
      <c r="R291" s="267"/>
      <c r="S291" s="268"/>
      <c r="T291" s="269"/>
      <c r="U291" s="179"/>
      <c r="V291" s="180"/>
    </row>
    <row r="292" spans="1:22" ht="39.950000000000003" customHeight="1" x14ac:dyDescent="0.25">
      <c r="A292" s="254"/>
      <c r="B292" s="255"/>
      <c r="C292" s="256"/>
      <c r="D292" s="257"/>
      <c r="E292" s="257"/>
      <c r="F292" s="257"/>
      <c r="G292" s="257"/>
      <c r="H292" s="135">
        <f>IF(Tabla1[[#This Row],[SUELDO BRUTO
(A)]]="",0,ROUNDDOWN(D292+E292-G292,2))</f>
        <v>0</v>
      </c>
      <c r="I292" s="257"/>
      <c r="J292" s="67">
        <f>IF(OR(Tabla1[[#This Row],[SUELDO BRUTO
(A)]]="",Tabla1[[#This Row],[SALARIO BRUTO IMPUTADO
(D)]]=""),0,I292/D292)</f>
        <v>0</v>
      </c>
      <c r="K292" s="263"/>
      <c r="L292" s="138">
        <f>IF(OR(Tabla1[[#This Row],[S. SOCIAL / OTROS 
A CARGO EMPRESA
(B)]]="",Tabla1[[#This Row],[% IMPUTACIÓN ]]=""),0,E292*J292)</f>
        <v>0</v>
      </c>
      <c r="M292" s="135">
        <f>MIN(Tabla1[[#This Row],[S. SOCIAL EMPRESA (DECLARADA POR LA UNIVERSIDAD)]],Tabla1[[#This Row],[S. SOCIAL EMPRESA (MÁXIMO IMPUTABLE)]])</f>
        <v>0</v>
      </c>
      <c r="N292" s="138">
        <f>IF(OR(Tabla1[[#This Row],[BONIFICACIÓN CUOTAS S. SOCIAL EMPRESA
(C)]]="",Tabla1[[#This Row],[% IMPUTACIÓN ]]=""),0,G292*J292)</f>
        <v>0</v>
      </c>
      <c r="O292" s="139">
        <f t="shared" si="4"/>
        <v>0</v>
      </c>
      <c r="P292" s="270"/>
      <c r="Q292" s="271"/>
      <c r="R292" s="267"/>
      <c r="S292" s="268"/>
      <c r="T292" s="269"/>
      <c r="U292" s="179"/>
      <c r="V292" s="180"/>
    </row>
    <row r="293" spans="1:22" ht="39.950000000000003" customHeight="1" x14ac:dyDescent="0.25">
      <c r="A293" s="254"/>
      <c r="B293" s="255"/>
      <c r="C293" s="256"/>
      <c r="D293" s="257"/>
      <c r="E293" s="257"/>
      <c r="F293" s="257"/>
      <c r="G293" s="257"/>
      <c r="H293" s="135">
        <f>IF(Tabla1[[#This Row],[SUELDO BRUTO
(A)]]="",0,ROUNDDOWN(D293+E293-G293,2))</f>
        <v>0</v>
      </c>
      <c r="I293" s="257"/>
      <c r="J293" s="67">
        <f>IF(OR(Tabla1[[#This Row],[SUELDO BRUTO
(A)]]="",Tabla1[[#This Row],[SALARIO BRUTO IMPUTADO
(D)]]=""),0,I293/D293)</f>
        <v>0</v>
      </c>
      <c r="K293" s="263"/>
      <c r="L293" s="138">
        <f>IF(OR(Tabla1[[#This Row],[S. SOCIAL / OTROS 
A CARGO EMPRESA
(B)]]="",Tabla1[[#This Row],[% IMPUTACIÓN ]]=""),0,E293*J293)</f>
        <v>0</v>
      </c>
      <c r="M293" s="135">
        <f>MIN(Tabla1[[#This Row],[S. SOCIAL EMPRESA (DECLARADA POR LA UNIVERSIDAD)]],Tabla1[[#This Row],[S. SOCIAL EMPRESA (MÁXIMO IMPUTABLE)]])</f>
        <v>0</v>
      </c>
      <c r="N293" s="138">
        <f>IF(OR(Tabla1[[#This Row],[BONIFICACIÓN CUOTAS S. SOCIAL EMPRESA
(C)]]="",Tabla1[[#This Row],[% IMPUTACIÓN ]]=""),0,G293*J293)</f>
        <v>0</v>
      </c>
      <c r="O293" s="139">
        <f t="shared" si="4"/>
        <v>0</v>
      </c>
      <c r="P293" s="270"/>
      <c r="Q293" s="271"/>
      <c r="R293" s="267"/>
      <c r="S293" s="268"/>
      <c r="T293" s="269"/>
      <c r="U293" s="179"/>
      <c r="V293" s="180"/>
    </row>
    <row r="294" spans="1:22" ht="39.950000000000003" customHeight="1" x14ac:dyDescent="0.25">
      <c r="A294" s="254"/>
      <c r="B294" s="255"/>
      <c r="C294" s="256"/>
      <c r="D294" s="257"/>
      <c r="E294" s="257"/>
      <c r="F294" s="257"/>
      <c r="G294" s="257"/>
      <c r="H294" s="135">
        <f>IF(Tabla1[[#This Row],[SUELDO BRUTO
(A)]]="",0,ROUNDDOWN(D294+E294-G294,2))</f>
        <v>0</v>
      </c>
      <c r="I294" s="257"/>
      <c r="J294" s="67">
        <f>IF(OR(Tabla1[[#This Row],[SUELDO BRUTO
(A)]]="",Tabla1[[#This Row],[SALARIO BRUTO IMPUTADO
(D)]]=""),0,I294/D294)</f>
        <v>0</v>
      </c>
      <c r="K294" s="263"/>
      <c r="L294" s="138">
        <f>IF(OR(Tabla1[[#This Row],[S. SOCIAL / OTROS 
A CARGO EMPRESA
(B)]]="",Tabla1[[#This Row],[% IMPUTACIÓN ]]=""),0,E294*J294)</f>
        <v>0</v>
      </c>
      <c r="M294" s="135">
        <f>MIN(Tabla1[[#This Row],[S. SOCIAL EMPRESA (DECLARADA POR LA UNIVERSIDAD)]],Tabla1[[#This Row],[S. SOCIAL EMPRESA (MÁXIMO IMPUTABLE)]])</f>
        <v>0</v>
      </c>
      <c r="N294" s="138">
        <f>IF(OR(Tabla1[[#This Row],[BONIFICACIÓN CUOTAS S. SOCIAL EMPRESA
(C)]]="",Tabla1[[#This Row],[% IMPUTACIÓN ]]=""),0,G294*J294)</f>
        <v>0</v>
      </c>
      <c r="O294" s="139">
        <f t="shared" si="4"/>
        <v>0</v>
      </c>
      <c r="P294" s="270"/>
      <c r="Q294" s="271"/>
      <c r="R294" s="267"/>
      <c r="S294" s="268"/>
      <c r="T294" s="269"/>
      <c r="U294" s="179"/>
      <c r="V294" s="180"/>
    </row>
    <row r="295" spans="1:22" ht="39.950000000000003" customHeight="1" x14ac:dyDescent="0.25">
      <c r="A295" s="254"/>
      <c r="B295" s="255"/>
      <c r="C295" s="256"/>
      <c r="D295" s="257"/>
      <c r="E295" s="257"/>
      <c r="F295" s="257"/>
      <c r="G295" s="257"/>
      <c r="H295" s="135">
        <f>IF(Tabla1[[#This Row],[SUELDO BRUTO
(A)]]="",0,ROUNDDOWN(D295+E295-G295,2))</f>
        <v>0</v>
      </c>
      <c r="I295" s="257"/>
      <c r="J295" s="67">
        <f>IF(OR(Tabla1[[#This Row],[SUELDO BRUTO
(A)]]="",Tabla1[[#This Row],[SALARIO BRUTO IMPUTADO
(D)]]=""),0,I295/D295)</f>
        <v>0</v>
      </c>
      <c r="K295" s="263"/>
      <c r="L295" s="138">
        <f>IF(OR(Tabla1[[#This Row],[S. SOCIAL / OTROS 
A CARGO EMPRESA
(B)]]="",Tabla1[[#This Row],[% IMPUTACIÓN ]]=""),0,E295*J295)</f>
        <v>0</v>
      </c>
      <c r="M295" s="135">
        <f>MIN(Tabla1[[#This Row],[S. SOCIAL EMPRESA (DECLARADA POR LA UNIVERSIDAD)]],Tabla1[[#This Row],[S. SOCIAL EMPRESA (MÁXIMO IMPUTABLE)]])</f>
        <v>0</v>
      </c>
      <c r="N295" s="138">
        <f>IF(OR(Tabla1[[#This Row],[BONIFICACIÓN CUOTAS S. SOCIAL EMPRESA
(C)]]="",Tabla1[[#This Row],[% IMPUTACIÓN ]]=""),0,G295*J295)</f>
        <v>0</v>
      </c>
      <c r="O295" s="139">
        <f t="shared" si="4"/>
        <v>0</v>
      </c>
      <c r="P295" s="270"/>
      <c r="Q295" s="271"/>
      <c r="R295" s="267"/>
      <c r="S295" s="268"/>
      <c r="T295" s="269"/>
      <c r="U295" s="179"/>
      <c r="V295" s="180"/>
    </row>
    <row r="296" spans="1:22" ht="39.950000000000003" customHeight="1" x14ac:dyDescent="0.25">
      <c r="A296" s="254"/>
      <c r="B296" s="255"/>
      <c r="C296" s="256"/>
      <c r="D296" s="257"/>
      <c r="E296" s="257"/>
      <c r="F296" s="257"/>
      <c r="G296" s="257"/>
      <c r="H296" s="135">
        <f>IF(Tabla1[[#This Row],[SUELDO BRUTO
(A)]]="",0,ROUNDDOWN(D296+E296-G296,2))</f>
        <v>0</v>
      </c>
      <c r="I296" s="257"/>
      <c r="J296" s="67">
        <f>IF(OR(Tabla1[[#This Row],[SUELDO BRUTO
(A)]]="",Tabla1[[#This Row],[SALARIO BRUTO IMPUTADO
(D)]]=""),0,I296/D296)</f>
        <v>0</v>
      </c>
      <c r="K296" s="263"/>
      <c r="L296" s="138">
        <f>IF(OR(Tabla1[[#This Row],[S. SOCIAL / OTROS 
A CARGO EMPRESA
(B)]]="",Tabla1[[#This Row],[% IMPUTACIÓN ]]=""),0,E296*J296)</f>
        <v>0</v>
      </c>
      <c r="M296" s="135">
        <f>MIN(Tabla1[[#This Row],[S. SOCIAL EMPRESA (DECLARADA POR LA UNIVERSIDAD)]],Tabla1[[#This Row],[S. SOCIAL EMPRESA (MÁXIMO IMPUTABLE)]])</f>
        <v>0</v>
      </c>
      <c r="N296" s="138">
        <f>IF(OR(Tabla1[[#This Row],[BONIFICACIÓN CUOTAS S. SOCIAL EMPRESA
(C)]]="",Tabla1[[#This Row],[% IMPUTACIÓN ]]=""),0,G296*J296)</f>
        <v>0</v>
      </c>
      <c r="O296" s="139">
        <f t="shared" si="4"/>
        <v>0</v>
      </c>
      <c r="P296" s="270"/>
      <c r="Q296" s="271"/>
      <c r="R296" s="272"/>
      <c r="S296" s="273"/>
      <c r="T296" s="274"/>
      <c r="U296" s="179"/>
      <c r="V296" s="180"/>
    </row>
    <row r="297" spans="1:22" ht="39.950000000000003" customHeight="1" x14ac:dyDescent="0.25">
      <c r="A297" s="254"/>
      <c r="B297" s="255"/>
      <c r="C297" s="256"/>
      <c r="D297" s="257"/>
      <c r="E297" s="257"/>
      <c r="F297" s="257"/>
      <c r="G297" s="257"/>
      <c r="H297" s="135">
        <f>IF(Tabla1[[#This Row],[SUELDO BRUTO
(A)]]="",0,ROUNDDOWN(D297+E297-G297,2))</f>
        <v>0</v>
      </c>
      <c r="I297" s="257"/>
      <c r="J297" s="67">
        <f>IF(OR(Tabla1[[#This Row],[SUELDO BRUTO
(A)]]="",Tabla1[[#This Row],[SALARIO BRUTO IMPUTADO
(D)]]=""),0,I297/D297)</f>
        <v>0</v>
      </c>
      <c r="K297" s="263"/>
      <c r="L297" s="138">
        <f>IF(OR(Tabla1[[#This Row],[S. SOCIAL / OTROS 
A CARGO EMPRESA
(B)]]="",Tabla1[[#This Row],[% IMPUTACIÓN ]]=""),0,E297*J297)</f>
        <v>0</v>
      </c>
      <c r="M297" s="135">
        <f>MIN(Tabla1[[#This Row],[S. SOCIAL EMPRESA (DECLARADA POR LA UNIVERSIDAD)]],Tabla1[[#This Row],[S. SOCIAL EMPRESA (MÁXIMO IMPUTABLE)]])</f>
        <v>0</v>
      </c>
      <c r="N297" s="138">
        <f>IF(OR(Tabla1[[#This Row],[BONIFICACIÓN CUOTAS S. SOCIAL EMPRESA
(C)]]="",Tabla1[[#This Row],[% IMPUTACIÓN ]]=""),0,G297*J297)</f>
        <v>0</v>
      </c>
      <c r="O297" s="139">
        <f t="shared" si="4"/>
        <v>0</v>
      </c>
      <c r="P297" s="270"/>
      <c r="Q297" s="271"/>
      <c r="R297" s="267"/>
      <c r="S297" s="268"/>
      <c r="T297" s="269"/>
      <c r="U297" s="179"/>
      <c r="V297" s="180"/>
    </row>
    <row r="298" spans="1:22" ht="39.950000000000003" customHeight="1" x14ac:dyDescent="0.25">
      <c r="A298" s="254"/>
      <c r="B298" s="255"/>
      <c r="C298" s="256"/>
      <c r="D298" s="257"/>
      <c r="E298" s="257"/>
      <c r="F298" s="257"/>
      <c r="G298" s="257"/>
      <c r="H298" s="135">
        <f>IF(Tabla1[[#This Row],[SUELDO BRUTO
(A)]]="",0,ROUNDDOWN(D298+E298-G298,2))</f>
        <v>0</v>
      </c>
      <c r="I298" s="257"/>
      <c r="J298" s="67">
        <f>IF(OR(Tabla1[[#This Row],[SUELDO BRUTO
(A)]]="",Tabla1[[#This Row],[SALARIO BRUTO IMPUTADO
(D)]]=""),0,I298/D298)</f>
        <v>0</v>
      </c>
      <c r="K298" s="263"/>
      <c r="L298" s="138">
        <f>IF(OR(Tabla1[[#This Row],[S. SOCIAL / OTROS 
A CARGO EMPRESA
(B)]]="",Tabla1[[#This Row],[% IMPUTACIÓN ]]=""),0,E298*J298)</f>
        <v>0</v>
      </c>
      <c r="M298" s="135">
        <f>MIN(Tabla1[[#This Row],[S. SOCIAL EMPRESA (DECLARADA POR LA UNIVERSIDAD)]],Tabla1[[#This Row],[S. SOCIAL EMPRESA (MÁXIMO IMPUTABLE)]])</f>
        <v>0</v>
      </c>
      <c r="N298" s="138">
        <f>IF(OR(Tabla1[[#This Row],[BONIFICACIÓN CUOTAS S. SOCIAL EMPRESA
(C)]]="",Tabla1[[#This Row],[% IMPUTACIÓN ]]=""),0,G298*J298)</f>
        <v>0</v>
      </c>
      <c r="O298" s="139">
        <f t="shared" si="4"/>
        <v>0</v>
      </c>
      <c r="P298" s="270"/>
      <c r="Q298" s="271"/>
      <c r="R298" s="267"/>
      <c r="S298" s="268"/>
      <c r="T298" s="269"/>
      <c r="U298" s="179"/>
      <c r="V298" s="180"/>
    </row>
    <row r="299" spans="1:22" ht="39.950000000000003" customHeight="1" x14ac:dyDescent="0.25">
      <c r="A299" s="254"/>
      <c r="B299" s="255"/>
      <c r="C299" s="256"/>
      <c r="D299" s="257"/>
      <c r="E299" s="257"/>
      <c r="F299" s="257"/>
      <c r="G299" s="257"/>
      <c r="H299" s="135">
        <f>IF(Tabla1[[#This Row],[SUELDO BRUTO
(A)]]="",0,ROUNDDOWN(D299+E299-G299,2))</f>
        <v>0</v>
      </c>
      <c r="I299" s="257"/>
      <c r="J299" s="67">
        <f>IF(OR(Tabla1[[#This Row],[SUELDO BRUTO
(A)]]="",Tabla1[[#This Row],[SALARIO BRUTO IMPUTADO
(D)]]=""),0,I299/D299)</f>
        <v>0</v>
      </c>
      <c r="K299" s="263"/>
      <c r="L299" s="138">
        <f>IF(OR(Tabla1[[#This Row],[S. SOCIAL / OTROS 
A CARGO EMPRESA
(B)]]="",Tabla1[[#This Row],[% IMPUTACIÓN ]]=""),0,E299*J299)</f>
        <v>0</v>
      </c>
      <c r="M299" s="135">
        <f>MIN(Tabla1[[#This Row],[S. SOCIAL EMPRESA (DECLARADA POR LA UNIVERSIDAD)]],Tabla1[[#This Row],[S. SOCIAL EMPRESA (MÁXIMO IMPUTABLE)]])</f>
        <v>0</v>
      </c>
      <c r="N299" s="138">
        <f>IF(OR(Tabla1[[#This Row],[BONIFICACIÓN CUOTAS S. SOCIAL EMPRESA
(C)]]="",Tabla1[[#This Row],[% IMPUTACIÓN ]]=""),0,G299*J299)</f>
        <v>0</v>
      </c>
      <c r="O299" s="139">
        <f t="shared" si="4"/>
        <v>0</v>
      </c>
      <c r="P299" s="270"/>
      <c r="Q299" s="271"/>
      <c r="R299" s="267"/>
      <c r="S299" s="268"/>
      <c r="T299" s="269"/>
      <c r="U299" s="179"/>
      <c r="V299" s="180"/>
    </row>
    <row r="300" spans="1:22" ht="39.950000000000003" customHeight="1" x14ac:dyDescent="0.25">
      <c r="A300" s="254"/>
      <c r="B300" s="255"/>
      <c r="C300" s="256"/>
      <c r="D300" s="257"/>
      <c r="E300" s="257"/>
      <c r="F300" s="257"/>
      <c r="G300" s="257"/>
      <c r="H300" s="135">
        <f>IF(Tabla1[[#This Row],[SUELDO BRUTO
(A)]]="",0,ROUNDDOWN(D300+E300-G300,2))</f>
        <v>0</v>
      </c>
      <c r="I300" s="257"/>
      <c r="J300" s="67">
        <f>IF(OR(Tabla1[[#This Row],[SUELDO BRUTO
(A)]]="",Tabla1[[#This Row],[SALARIO BRUTO IMPUTADO
(D)]]=""),0,I300/D300)</f>
        <v>0</v>
      </c>
      <c r="K300" s="263"/>
      <c r="L300" s="138">
        <f>IF(OR(Tabla1[[#This Row],[S. SOCIAL / OTROS 
A CARGO EMPRESA
(B)]]="",Tabla1[[#This Row],[% IMPUTACIÓN ]]=""),0,E300*J300)</f>
        <v>0</v>
      </c>
      <c r="M300" s="135">
        <f>MIN(Tabla1[[#This Row],[S. SOCIAL EMPRESA (DECLARADA POR LA UNIVERSIDAD)]],Tabla1[[#This Row],[S. SOCIAL EMPRESA (MÁXIMO IMPUTABLE)]])</f>
        <v>0</v>
      </c>
      <c r="N300" s="138">
        <f>IF(OR(Tabla1[[#This Row],[BONIFICACIÓN CUOTAS S. SOCIAL EMPRESA
(C)]]="",Tabla1[[#This Row],[% IMPUTACIÓN ]]=""),0,G300*J300)</f>
        <v>0</v>
      </c>
      <c r="O300" s="139">
        <f t="shared" si="4"/>
        <v>0</v>
      </c>
      <c r="P300" s="270"/>
      <c r="Q300" s="271"/>
      <c r="R300" s="272"/>
      <c r="S300" s="273"/>
      <c r="T300" s="274"/>
      <c r="U300" s="179"/>
      <c r="V300" s="180"/>
    </row>
    <row r="301" spans="1:22" ht="39.950000000000003" customHeight="1" x14ac:dyDescent="0.25">
      <c r="A301" s="254"/>
      <c r="B301" s="255"/>
      <c r="C301" s="256"/>
      <c r="D301" s="257"/>
      <c r="E301" s="257"/>
      <c r="F301" s="257"/>
      <c r="G301" s="257"/>
      <c r="H301" s="135">
        <f>IF(Tabla1[[#This Row],[SUELDO BRUTO
(A)]]="",0,ROUNDDOWN(D301+E301-G301,2))</f>
        <v>0</v>
      </c>
      <c r="I301" s="257"/>
      <c r="J301" s="67">
        <f>IF(OR(Tabla1[[#This Row],[SUELDO BRUTO
(A)]]="",Tabla1[[#This Row],[SALARIO BRUTO IMPUTADO
(D)]]=""),0,I301/D301)</f>
        <v>0</v>
      </c>
      <c r="K301" s="263"/>
      <c r="L301" s="138">
        <f>IF(OR(Tabla1[[#This Row],[S. SOCIAL / OTROS 
A CARGO EMPRESA
(B)]]="",Tabla1[[#This Row],[% IMPUTACIÓN ]]=""),0,E301*J301)</f>
        <v>0</v>
      </c>
      <c r="M301" s="135">
        <f>MIN(Tabla1[[#This Row],[S. SOCIAL EMPRESA (DECLARADA POR LA UNIVERSIDAD)]],Tabla1[[#This Row],[S. SOCIAL EMPRESA (MÁXIMO IMPUTABLE)]])</f>
        <v>0</v>
      </c>
      <c r="N301" s="138">
        <f>IF(OR(Tabla1[[#This Row],[BONIFICACIÓN CUOTAS S. SOCIAL EMPRESA
(C)]]="",Tabla1[[#This Row],[% IMPUTACIÓN ]]=""),0,G301*J301)</f>
        <v>0</v>
      </c>
      <c r="O301" s="139">
        <f t="shared" si="4"/>
        <v>0</v>
      </c>
      <c r="P301" s="270"/>
      <c r="Q301" s="271"/>
      <c r="R301" s="272"/>
      <c r="S301" s="273"/>
      <c r="T301" s="274"/>
      <c r="U301" s="179"/>
      <c r="V301" s="180"/>
    </row>
    <row r="302" spans="1:22" ht="39.950000000000003" customHeight="1" x14ac:dyDescent="0.25">
      <c r="A302" s="254"/>
      <c r="B302" s="255"/>
      <c r="C302" s="256"/>
      <c r="D302" s="257"/>
      <c r="E302" s="257"/>
      <c r="F302" s="257"/>
      <c r="G302" s="257"/>
      <c r="H302" s="135">
        <f>IF(Tabla1[[#This Row],[SUELDO BRUTO
(A)]]="",0,ROUNDDOWN(D302+E302-G302,2))</f>
        <v>0</v>
      </c>
      <c r="I302" s="257"/>
      <c r="J302" s="67">
        <f>IF(OR(Tabla1[[#This Row],[SUELDO BRUTO
(A)]]="",Tabla1[[#This Row],[SALARIO BRUTO IMPUTADO
(D)]]=""),0,I302/D302)</f>
        <v>0</v>
      </c>
      <c r="K302" s="263"/>
      <c r="L302" s="138">
        <f>IF(OR(Tabla1[[#This Row],[S. SOCIAL / OTROS 
A CARGO EMPRESA
(B)]]="",Tabla1[[#This Row],[% IMPUTACIÓN ]]=""),0,E302*J302)</f>
        <v>0</v>
      </c>
      <c r="M302" s="135">
        <f>MIN(Tabla1[[#This Row],[S. SOCIAL EMPRESA (DECLARADA POR LA UNIVERSIDAD)]],Tabla1[[#This Row],[S. SOCIAL EMPRESA (MÁXIMO IMPUTABLE)]])</f>
        <v>0</v>
      </c>
      <c r="N302" s="138">
        <f>IF(OR(Tabla1[[#This Row],[BONIFICACIÓN CUOTAS S. SOCIAL EMPRESA
(C)]]="",Tabla1[[#This Row],[% IMPUTACIÓN ]]=""),0,G302*J302)</f>
        <v>0</v>
      </c>
      <c r="O302" s="139">
        <f t="shared" si="4"/>
        <v>0</v>
      </c>
      <c r="P302" s="270"/>
      <c r="Q302" s="271"/>
      <c r="R302" s="272"/>
      <c r="S302" s="273"/>
      <c r="T302" s="274"/>
      <c r="U302" s="179"/>
      <c r="V302" s="180"/>
    </row>
    <row r="303" spans="1:22" ht="39.950000000000003" customHeight="1" x14ac:dyDescent="0.25">
      <c r="A303" s="254"/>
      <c r="B303" s="255"/>
      <c r="C303" s="256"/>
      <c r="D303" s="257"/>
      <c r="E303" s="257"/>
      <c r="F303" s="257"/>
      <c r="G303" s="257"/>
      <c r="H303" s="135">
        <f>IF(Tabla1[[#This Row],[SUELDO BRUTO
(A)]]="",0,ROUNDDOWN(D303+E303-G303,2))</f>
        <v>0</v>
      </c>
      <c r="I303" s="257"/>
      <c r="J303" s="67">
        <f>IF(OR(Tabla1[[#This Row],[SUELDO BRUTO
(A)]]="",Tabla1[[#This Row],[SALARIO BRUTO IMPUTADO
(D)]]=""),0,I303/D303)</f>
        <v>0</v>
      </c>
      <c r="K303" s="263"/>
      <c r="L303" s="138">
        <f>IF(OR(Tabla1[[#This Row],[S. SOCIAL / OTROS 
A CARGO EMPRESA
(B)]]="",Tabla1[[#This Row],[% IMPUTACIÓN ]]=""),0,E303*J303)</f>
        <v>0</v>
      </c>
      <c r="M303" s="135">
        <f>MIN(Tabla1[[#This Row],[S. SOCIAL EMPRESA (DECLARADA POR LA UNIVERSIDAD)]],Tabla1[[#This Row],[S. SOCIAL EMPRESA (MÁXIMO IMPUTABLE)]])</f>
        <v>0</v>
      </c>
      <c r="N303" s="138">
        <f>IF(OR(Tabla1[[#This Row],[BONIFICACIÓN CUOTAS S. SOCIAL EMPRESA
(C)]]="",Tabla1[[#This Row],[% IMPUTACIÓN ]]=""),0,G303*J303)</f>
        <v>0</v>
      </c>
      <c r="O303" s="139">
        <f t="shared" si="4"/>
        <v>0</v>
      </c>
      <c r="P303" s="270"/>
      <c r="Q303" s="271"/>
      <c r="R303" s="272"/>
      <c r="S303" s="273"/>
      <c r="T303" s="274"/>
      <c r="U303" s="179"/>
      <c r="V303" s="180"/>
    </row>
    <row r="304" spans="1:22" ht="39.950000000000003" customHeight="1" x14ac:dyDescent="0.25">
      <c r="A304" s="254"/>
      <c r="B304" s="255"/>
      <c r="C304" s="256"/>
      <c r="D304" s="257"/>
      <c r="E304" s="257"/>
      <c r="F304" s="257"/>
      <c r="G304" s="257"/>
      <c r="H304" s="135">
        <f>IF(Tabla1[[#This Row],[SUELDO BRUTO
(A)]]="",0,ROUNDDOWN(D304+E304-G304,2))</f>
        <v>0</v>
      </c>
      <c r="I304" s="257"/>
      <c r="J304" s="67">
        <f>IF(OR(Tabla1[[#This Row],[SUELDO BRUTO
(A)]]="",Tabla1[[#This Row],[SALARIO BRUTO IMPUTADO
(D)]]=""),0,I304/D304)</f>
        <v>0</v>
      </c>
      <c r="K304" s="263"/>
      <c r="L304" s="138">
        <f>IF(OR(Tabla1[[#This Row],[S. SOCIAL / OTROS 
A CARGO EMPRESA
(B)]]="",Tabla1[[#This Row],[% IMPUTACIÓN ]]=""),0,E304*J304)</f>
        <v>0</v>
      </c>
      <c r="M304" s="135">
        <f>MIN(Tabla1[[#This Row],[S. SOCIAL EMPRESA (DECLARADA POR LA UNIVERSIDAD)]],Tabla1[[#This Row],[S. SOCIAL EMPRESA (MÁXIMO IMPUTABLE)]])</f>
        <v>0</v>
      </c>
      <c r="N304" s="138">
        <f>IF(OR(Tabla1[[#This Row],[BONIFICACIÓN CUOTAS S. SOCIAL EMPRESA
(C)]]="",Tabla1[[#This Row],[% IMPUTACIÓN ]]=""),0,G304*J304)</f>
        <v>0</v>
      </c>
      <c r="O304" s="139">
        <f t="shared" si="4"/>
        <v>0</v>
      </c>
      <c r="P304" s="270"/>
      <c r="Q304" s="271"/>
      <c r="R304" s="272"/>
      <c r="S304" s="273"/>
      <c r="T304" s="274"/>
      <c r="U304" s="179"/>
      <c r="V304" s="180"/>
    </row>
    <row r="305" spans="1:22" ht="39.950000000000003" customHeight="1" x14ac:dyDescent="0.25">
      <c r="A305" s="254"/>
      <c r="B305" s="255"/>
      <c r="C305" s="256"/>
      <c r="D305" s="257"/>
      <c r="E305" s="257"/>
      <c r="F305" s="257"/>
      <c r="G305" s="257"/>
      <c r="H305" s="135">
        <f>IF(Tabla1[[#This Row],[SUELDO BRUTO
(A)]]="",0,ROUNDDOWN(D305+E305-G305,2))</f>
        <v>0</v>
      </c>
      <c r="I305" s="257"/>
      <c r="J305" s="67">
        <f>IF(OR(Tabla1[[#This Row],[SUELDO BRUTO
(A)]]="",Tabla1[[#This Row],[SALARIO BRUTO IMPUTADO
(D)]]=""),0,I305/D305)</f>
        <v>0</v>
      </c>
      <c r="K305" s="263"/>
      <c r="L305" s="138">
        <f>IF(OR(Tabla1[[#This Row],[S. SOCIAL / OTROS 
A CARGO EMPRESA
(B)]]="",Tabla1[[#This Row],[% IMPUTACIÓN ]]=""),0,E305*J305)</f>
        <v>0</v>
      </c>
      <c r="M305" s="135">
        <f>MIN(Tabla1[[#This Row],[S. SOCIAL EMPRESA (DECLARADA POR LA UNIVERSIDAD)]],Tabla1[[#This Row],[S. SOCIAL EMPRESA (MÁXIMO IMPUTABLE)]])</f>
        <v>0</v>
      </c>
      <c r="N305" s="138">
        <f>IF(OR(Tabla1[[#This Row],[BONIFICACIÓN CUOTAS S. SOCIAL EMPRESA
(C)]]="",Tabla1[[#This Row],[% IMPUTACIÓN ]]=""),0,G305*J305)</f>
        <v>0</v>
      </c>
      <c r="O305" s="139">
        <f t="shared" si="4"/>
        <v>0</v>
      </c>
      <c r="P305" s="270"/>
      <c r="Q305" s="271"/>
      <c r="R305" s="272"/>
      <c r="S305" s="273"/>
      <c r="T305" s="274"/>
      <c r="U305" s="179"/>
      <c r="V305" s="180"/>
    </row>
    <row r="306" spans="1:22" ht="39.950000000000003" customHeight="1" x14ac:dyDescent="0.25">
      <c r="A306" s="254"/>
      <c r="B306" s="255"/>
      <c r="C306" s="256"/>
      <c r="D306" s="257"/>
      <c r="E306" s="257"/>
      <c r="F306" s="257"/>
      <c r="G306" s="257"/>
      <c r="H306" s="135">
        <f>IF(Tabla1[[#This Row],[SUELDO BRUTO
(A)]]="",0,ROUNDDOWN(D306+E306-G306,2))</f>
        <v>0</v>
      </c>
      <c r="I306" s="257"/>
      <c r="J306" s="67">
        <f>IF(OR(Tabla1[[#This Row],[SUELDO BRUTO
(A)]]="",Tabla1[[#This Row],[SALARIO BRUTO IMPUTADO
(D)]]=""),0,I306/D306)</f>
        <v>0</v>
      </c>
      <c r="K306" s="263"/>
      <c r="L306" s="138">
        <f>IF(OR(Tabla1[[#This Row],[S. SOCIAL / OTROS 
A CARGO EMPRESA
(B)]]="",Tabla1[[#This Row],[% IMPUTACIÓN ]]=""),0,E306*J306)</f>
        <v>0</v>
      </c>
      <c r="M306" s="135">
        <f>MIN(Tabla1[[#This Row],[S. SOCIAL EMPRESA (DECLARADA POR LA UNIVERSIDAD)]],Tabla1[[#This Row],[S. SOCIAL EMPRESA (MÁXIMO IMPUTABLE)]])</f>
        <v>0</v>
      </c>
      <c r="N306" s="138">
        <f>IF(OR(Tabla1[[#This Row],[BONIFICACIÓN CUOTAS S. SOCIAL EMPRESA
(C)]]="",Tabla1[[#This Row],[% IMPUTACIÓN ]]=""),0,G306*J306)</f>
        <v>0</v>
      </c>
      <c r="O306" s="139">
        <f t="shared" si="4"/>
        <v>0</v>
      </c>
      <c r="P306" s="270"/>
      <c r="Q306" s="271"/>
      <c r="R306" s="272"/>
      <c r="S306" s="273"/>
      <c r="T306" s="274"/>
      <c r="U306" s="179"/>
      <c r="V306" s="180"/>
    </row>
    <row r="307" spans="1:22" ht="39.950000000000003" customHeight="1" x14ac:dyDescent="0.25">
      <c r="A307" s="254"/>
      <c r="B307" s="255"/>
      <c r="C307" s="256"/>
      <c r="D307" s="257"/>
      <c r="E307" s="257"/>
      <c r="F307" s="257"/>
      <c r="G307" s="257"/>
      <c r="H307" s="135">
        <f>IF(Tabla1[[#This Row],[SUELDO BRUTO
(A)]]="",0,ROUNDDOWN(D307+E307-G307,2))</f>
        <v>0</v>
      </c>
      <c r="I307" s="257"/>
      <c r="J307" s="67">
        <f>IF(OR(Tabla1[[#This Row],[SUELDO BRUTO
(A)]]="",Tabla1[[#This Row],[SALARIO BRUTO IMPUTADO
(D)]]=""),0,I307/D307)</f>
        <v>0</v>
      </c>
      <c r="K307" s="263"/>
      <c r="L307" s="138">
        <f>IF(OR(Tabla1[[#This Row],[S. SOCIAL / OTROS 
A CARGO EMPRESA
(B)]]="",Tabla1[[#This Row],[% IMPUTACIÓN ]]=""),0,E307*J307)</f>
        <v>0</v>
      </c>
      <c r="M307" s="135">
        <f>MIN(Tabla1[[#This Row],[S. SOCIAL EMPRESA (DECLARADA POR LA UNIVERSIDAD)]],Tabla1[[#This Row],[S. SOCIAL EMPRESA (MÁXIMO IMPUTABLE)]])</f>
        <v>0</v>
      </c>
      <c r="N307" s="138">
        <f>IF(OR(Tabla1[[#This Row],[BONIFICACIÓN CUOTAS S. SOCIAL EMPRESA
(C)]]="",Tabla1[[#This Row],[% IMPUTACIÓN ]]=""),0,G307*J307)</f>
        <v>0</v>
      </c>
      <c r="O307" s="139">
        <f t="shared" si="4"/>
        <v>0</v>
      </c>
      <c r="P307" s="270"/>
      <c r="Q307" s="271"/>
      <c r="R307" s="272"/>
      <c r="S307" s="273"/>
      <c r="T307" s="274"/>
      <c r="U307" s="179"/>
      <c r="V307" s="180"/>
    </row>
    <row r="308" spans="1:22" ht="39.950000000000003" customHeight="1" x14ac:dyDescent="0.25">
      <c r="A308" s="254"/>
      <c r="B308" s="255"/>
      <c r="C308" s="256"/>
      <c r="D308" s="257"/>
      <c r="E308" s="257"/>
      <c r="F308" s="257"/>
      <c r="G308" s="257"/>
      <c r="H308" s="135">
        <f>IF(Tabla1[[#This Row],[SUELDO BRUTO
(A)]]="",0,ROUNDDOWN(D308+E308-G308,2))</f>
        <v>0</v>
      </c>
      <c r="I308" s="257"/>
      <c r="J308" s="67">
        <f>IF(OR(Tabla1[[#This Row],[SUELDO BRUTO
(A)]]="",Tabla1[[#This Row],[SALARIO BRUTO IMPUTADO
(D)]]=""),0,I308/D308)</f>
        <v>0</v>
      </c>
      <c r="K308" s="263"/>
      <c r="L308" s="138">
        <f>IF(OR(Tabla1[[#This Row],[S. SOCIAL / OTROS 
A CARGO EMPRESA
(B)]]="",Tabla1[[#This Row],[% IMPUTACIÓN ]]=""),0,E308*J308)</f>
        <v>0</v>
      </c>
      <c r="M308" s="135">
        <f>MIN(Tabla1[[#This Row],[S. SOCIAL EMPRESA (DECLARADA POR LA UNIVERSIDAD)]],Tabla1[[#This Row],[S. SOCIAL EMPRESA (MÁXIMO IMPUTABLE)]])</f>
        <v>0</v>
      </c>
      <c r="N308" s="138">
        <f>IF(OR(Tabla1[[#This Row],[BONIFICACIÓN CUOTAS S. SOCIAL EMPRESA
(C)]]="",Tabla1[[#This Row],[% IMPUTACIÓN ]]=""),0,G308*J308)</f>
        <v>0</v>
      </c>
      <c r="O308" s="139">
        <f t="shared" si="4"/>
        <v>0</v>
      </c>
      <c r="P308" s="270"/>
      <c r="Q308" s="271"/>
      <c r="R308" s="272"/>
      <c r="S308" s="273"/>
      <c r="T308" s="274"/>
      <c r="U308" s="179"/>
      <c r="V308" s="180"/>
    </row>
    <row r="309" spans="1:22" ht="39.950000000000003" customHeight="1" x14ac:dyDescent="0.25">
      <c r="A309" s="254"/>
      <c r="B309" s="255"/>
      <c r="C309" s="256"/>
      <c r="D309" s="257"/>
      <c r="E309" s="257"/>
      <c r="F309" s="257"/>
      <c r="G309" s="257"/>
      <c r="H309" s="135">
        <f>IF(Tabla1[[#This Row],[SUELDO BRUTO
(A)]]="",0,ROUNDDOWN(D309+E309-G309,2))</f>
        <v>0</v>
      </c>
      <c r="I309" s="257"/>
      <c r="J309" s="67">
        <f>IF(OR(Tabla1[[#This Row],[SUELDO BRUTO
(A)]]="",Tabla1[[#This Row],[SALARIO BRUTO IMPUTADO
(D)]]=""),0,I309/D309)</f>
        <v>0</v>
      </c>
      <c r="K309" s="263"/>
      <c r="L309" s="138">
        <f>IF(OR(Tabla1[[#This Row],[S. SOCIAL / OTROS 
A CARGO EMPRESA
(B)]]="",Tabla1[[#This Row],[% IMPUTACIÓN ]]=""),0,E309*J309)</f>
        <v>0</v>
      </c>
      <c r="M309" s="135">
        <f>MIN(Tabla1[[#This Row],[S. SOCIAL EMPRESA (DECLARADA POR LA UNIVERSIDAD)]],Tabla1[[#This Row],[S. SOCIAL EMPRESA (MÁXIMO IMPUTABLE)]])</f>
        <v>0</v>
      </c>
      <c r="N309" s="138">
        <f>IF(OR(Tabla1[[#This Row],[BONIFICACIÓN CUOTAS S. SOCIAL EMPRESA
(C)]]="",Tabla1[[#This Row],[% IMPUTACIÓN ]]=""),0,G309*J309)</f>
        <v>0</v>
      </c>
      <c r="O309" s="139">
        <f t="shared" si="4"/>
        <v>0</v>
      </c>
      <c r="P309" s="270"/>
      <c r="Q309" s="271"/>
      <c r="R309" s="272"/>
      <c r="S309" s="273"/>
      <c r="T309" s="274"/>
      <c r="U309" s="179"/>
      <c r="V309" s="180"/>
    </row>
    <row r="310" spans="1:22" ht="39.950000000000003" customHeight="1" x14ac:dyDescent="0.25">
      <c r="A310" s="254"/>
      <c r="B310" s="255"/>
      <c r="C310" s="256"/>
      <c r="D310" s="257"/>
      <c r="E310" s="257"/>
      <c r="F310" s="257"/>
      <c r="G310" s="257"/>
      <c r="H310" s="135">
        <f>IF(Tabla1[[#This Row],[SUELDO BRUTO
(A)]]="",0,ROUNDDOWN(D310+E310-G310,2))</f>
        <v>0</v>
      </c>
      <c r="I310" s="257"/>
      <c r="J310" s="67">
        <f>IF(OR(Tabla1[[#This Row],[SUELDO BRUTO
(A)]]="",Tabla1[[#This Row],[SALARIO BRUTO IMPUTADO
(D)]]=""),0,I310/D310)</f>
        <v>0</v>
      </c>
      <c r="K310" s="263"/>
      <c r="L310" s="138">
        <f>IF(OR(Tabla1[[#This Row],[S. SOCIAL / OTROS 
A CARGO EMPRESA
(B)]]="",Tabla1[[#This Row],[% IMPUTACIÓN ]]=""),0,E310*J310)</f>
        <v>0</v>
      </c>
      <c r="M310" s="135">
        <f>MIN(Tabla1[[#This Row],[S. SOCIAL EMPRESA (DECLARADA POR LA UNIVERSIDAD)]],Tabla1[[#This Row],[S. SOCIAL EMPRESA (MÁXIMO IMPUTABLE)]])</f>
        <v>0</v>
      </c>
      <c r="N310" s="138">
        <f>IF(OR(Tabla1[[#This Row],[BONIFICACIÓN CUOTAS S. SOCIAL EMPRESA
(C)]]="",Tabla1[[#This Row],[% IMPUTACIÓN ]]=""),0,G310*J310)</f>
        <v>0</v>
      </c>
      <c r="O310" s="139">
        <f t="shared" si="4"/>
        <v>0</v>
      </c>
      <c r="P310" s="270"/>
      <c r="Q310" s="271"/>
      <c r="R310" s="272"/>
      <c r="S310" s="273"/>
      <c r="T310" s="274"/>
      <c r="U310" s="179"/>
      <c r="V310" s="180"/>
    </row>
    <row r="311" spans="1:22" ht="39.950000000000003" customHeight="1" x14ac:dyDescent="0.25">
      <c r="A311" s="254"/>
      <c r="B311" s="255"/>
      <c r="C311" s="256"/>
      <c r="D311" s="257"/>
      <c r="E311" s="257"/>
      <c r="F311" s="257"/>
      <c r="G311" s="257"/>
      <c r="H311" s="135">
        <f>IF(Tabla1[[#This Row],[SUELDO BRUTO
(A)]]="",0,ROUNDDOWN(D311+E311-G311,2))</f>
        <v>0</v>
      </c>
      <c r="I311" s="257"/>
      <c r="J311" s="67">
        <f>IF(OR(Tabla1[[#This Row],[SUELDO BRUTO
(A)]]="",Tabla1[[#This Row],[SALARIO BRUTO IMPUTADO
(D)]]=""),0,I311/D311)</f>
        <v>0</v>
      </c>
      <c r="K311" s="263"/>
      <c r="L311" s="138">
        <f>IF(OR(Tabla1[[#This Row],[S. SOCIAL / OTROS 
A CARGO EMPRESA
(B)]]="",Tabla1[[#This Row],[% IMPUTACIÓN ]]=""),0,E311*J311)</f>
        <v>0</v>
      </c>
      <c r="M311" s="135">
        <f>MIN(Tabla1[[#This Row],[S. SOCIAL EMPRESA (DECLARADA POR LA UNIVERSIDAD)]],Tabla1[[#This Row],[S. SOCIAL EMPRESA (MÁXIMO IMPUTABLE)]])</f>
        <v>0</v>
      </c>
      <c r="N311" s="138">
        <f>IF(OR(Tabla1[[#This Row],[BONIFICACIÓN CUOTAS S. SOCIAL EMPRESA
(C)]]="",Tabla1[[#This Row],[% IMPUTACIÓN ]]=""),0,G311*J311)</f>
        <v>0</v>
      </c>
      <c r="O311" s="139">
        <f t="shared" si="4"/>
        <v>0</v>
      </c>
      <c r="P311" s="270"/>
      <c r="Q311" s="271"/>
      <c r="R311" s="272"/>
      <c r="S311" s="273"/>
      <c r="T311" s="274"/>
      <c r="U311" s="179"/>
      <c r="V311" s="180"/>
    </row>
    <row r="312" spans="1:22" ht="39.950000000000003" customHeight="1" x14ac:dyDescent="0.25">
      <c r="A312" s="254"/>
      <c r="B312" s="255"/>
      <c r="C312" s="256"/>
      <c r="D312" s="257"/>
      <c r="E312" s="257"/>
      <c r="F312" s="257"/>
      <c r="G312" s="257"/>
      <c r="H312" s="135">
        <f>IF(Tabla1[[#This Row],[SUELDO BRUTO
(A)]]="",0,ROUNDDOWN(D312+E312-G312,2))</f>
        <v>0</v>
      </c>
      <c r="I312" s="257"/>
      <c r="J312" s="67">
        <f>IF(OR(Tabla1[[#This Row],[SUELDO BRUTO
(A)]]="",Tabla1[[#This Row],[SALARIO BRUTO IMPUTADO
(D)]]=""),0,I312/D312)</f>
        <v>0</v>
      </c>
      <c r="K312" s="263"/>
      <c r="L312" s="138">
        <f>IF(OR(Tabla1[[#This Row],[S. SOCIAL / OTROS 
A CARGO EMPRESA
(B)]]="",Tabla1[[#This Row],[% IMPUTACIÓN ]]=""),0,E312*J312)</f>
        <v>0</v>
      </c>
      <c r="M312" s="135">
        <f>MIN(Tabla1[[#This Row],[S. SOCIAL EMPRESA (DECLARADA POR LA UNIVERSIDAD)]],Tabla1[[#This Row],[S. SOCIAL EMPRESA (MÁXIMO IMPUTABLE)]])</f>
        <v>0</v>
      </c>
      <c r="N312" s="138">
        <f>IF(OR(Tabla1[[#This Row],[BONIFICACIÓN CUOTAS S. SOCIAL EMPRESA
(C)]]="",Tabla1[[#This Row],[% IMPUTACIÓN ]]=""),0,G312*J312)</f>
        <v>0</v>
      </c>
      <c r="O312" s="139">
        <f t="shared" si="4"/>
        <v>0</v>
      </c>
      <c r="P312" s="270"/>
      <c r="Q312" s="271"/>
      <c r="R312" s="272"/>
      <c r="S312" s="273"/>
      <c r="T312" s="274"/>
      <c r="U312" s="179"/>
      <c r="V312" s="180"/>
    </row>
    <row r="313" spans="1:22" ht="39.950000000000003" customHeight="1" x14ac:dyDescent="0.25">
      <c r="A313" s="254"/>
      <c r="B313" s="255"/>
      <c r="C313" s="256"/>
      <c r="D313" s="257"/>
      <c r="E313" s="257"/>
      <c r="F313" s="257"/>
      <c r="G313" s="257"/>
      <c r="H313" s="135">
        <f>IF(Tabla1[[#This Row],[SUELDO BRUTO
(A)]]="",0,ROUNDDOWN(D313+E313-G313,2))</f>
        <v>0</v>
      </c>
      <c r="I313" s="257"/>
      <c r="J313" s="67">
        <f>IF(OR(Tabla1[[#This Row],[SUELDO BRUTO
(A)]]="",Tabla1[[#This Row],[SALARIO BRUTO IMPUTADO
(D)]]=""),0,I313/D313)</f>
        <v>0</v>
      </c>
      <c r="K313" s="263"/>
      <c r="L313" s="138">
        <f>IF(OR(Tabla1[[#This Row],[S. SOCIAL / OTROS 
A CARGO EMPRESA
(B)]]="",Tabla1[[#This Row],[% IMPUTACIÓN ]]=""),0,E313*J313)</f>
        <v>0</v>
      </c>
      <c r="M313" s="135">
        <f>MIN(Tabla1[[#This Row],[S. SOCIAL EMPRESA (DECLARADA POR LA UNIVERSIDAD)]],Tabla1[[#This Row],[S. SOCIAL EMPRESA (MÁXIMO IMPUTABLE)]])</f>
        <v>0</v>
      </c>
      <c r="N313" s="138">
        <f>IF(OR(Tabla1[[#This Row],[BONIFICACIÓN CUOTAS S. SOCIAL EMPRESA
(C)]]="",Tabla1[[#This Row],[% IMPUTACIÓN ]]=""),0,G313*J313)</f>
        <v>0</v>
      </c>
      <c r="O313" s="139">
        <f t="shared" si="4"/>
        <v>0</v>
      </c>
      <c r="P313" s="270"/>
      <c r="Q313" s="271"/>
      <c r="R313" s="272"/>
      <c r="S313" s="273"/>
      <c r="T313" s="274"/>
      <c r="U313" s="179"/>
      <c r="V313" s="180"/>
    </row>
    <row r="314" spans="1:22" ht="39.950000000000003" customHeight="1" x14ac:dyDescent="0.25">
      <c r="A314" s="254"/>
      <c r="B314" s="255"/>
      <c r="C314" s="256"/>
      <c r="D314" s="257"/>
      <c r="E314" s="257"/>
      <c r="F314" s="257"/>
      <c r="G314" s="257"/>
      <c r="H314" s="135">
        <f>IF(Tabla1[[#This Row],[SUELDO BRUTO
(A)]]="",0,ROUNDDOWN(D314+E314-G314,2))</f>
        <v>0</v>
      </c>
      <c r="I314" s="257"/>
      <c r="J314" s="67">
        <f>IF(OR(Tabla1[[#This Row],[SUELDO BRUTO
(A)]]="",Tabla1[[#This Row],[SALARIO BRUTO IMPUTADO
(D)]]=""),0,I314/D314)</f>
        <v>0</v>
      </c>
      <c r="K314" s="263"/>
      <c r="L314" s="138">
        <f>IF(OR(Tabla1[[#This Row],[S. SOCIAL / OTROS 
A CARGO EMPRESA
(B)]]="",Tabla1[[#This Row],[% IMPUTACIÓN ]]=""),0,E314*J314)</f>
        <v>0</v>
      </c>
      <c r="M314" s="135">
        <f>MIN(Tabla1[[#This Row],[S. SOCIAL EMPRESA (DECLARADA POR LA UNIVERSIDAD)]],Tabla1[[#This Row],[S. SOCIAL EMPRESA (MÁXIMO IMPUTABLE)]])</f>
        <v>0</v>
      </c>
      <c r="N314" s="138">
        <f>IF(OR(Tabla1[[#This Row],[BONIFICACIÓN CUOTAS S. SOCIAL EMPRESA
(C)]]="",Tabla1[[#This Row],[% IMPUTACIÓN ]]=""),0,G314*J314)</f>
        <v>0</v>
      </c>
      <c r="O314" s="139">
        <f t="shared" si="4"/>
        <v>0</v>
      </c>
      <c r="P314" s="270"/>
      <c r="Q314" s="271"/>
      <c r="R314" s="272"/>
      <c r="S314" s="273"/>
      <c r="T314" s="274"/>
      <c r="U314" s="179"/>
      <c r="V314" s="180"/>
    </row>
    <row r="315" spans="1:22" ht="39.950000000000003" customHeight="1" x14ac:dyDescent="0.25">
      <c r="A315" s="254"/>
      <c r="B315" s="255"/>
      <c r="C315" s="256"/>
      <c r="D315" s="257"/>
      <c r="E315" s="257"/>
      <c r="F315" s="257"/>
      <c r="G315" s="257"/>
      <c r="H315" s="135">
        <f>IF(Tabla1[[#This Row],[SUELDO BRUTO
(A)]]="",0,ROUNDDOWN(D315+E315-G315,2))</f>
        <v>0</v>
      </c>
      <c r="I315" s="257"/>
      <c r="J315" s="67">
        <f>IF(OR(Tabla1[[#This Row],[SUELDO BRUTO
(A)]]="",Tabla1[[#This Row],[SALARIO BRUTO IMPUTADO
(D)]]=""),0,I315/D315)</f>
        <v>0</v>
      </c>
      <c r="K315" s="263"/>
      <c r="L315" s="138">
        <f>IF(OR(Tabla1[[#This Row],[S. SOCIAL / OTROS 
A CARGO EMPRESA
(B)]]="",Tabla1[[#This Row],[% IMPUTACIÓN ]]=""),0,E315*J315)</f>
        <v>0</v>
      </c>
      <c r="M315" s="135">
        <f>MIN(Tabla1[[#This Row],[S. SOCIAL EMPRESA (DECLARADA POR LA UNIVERSIDAD)]],Tabla1[[#This Row],[S. SOCIAL EMPRESA (MÁXIMO IMPUTABLE)]])</f>
        <v>0</v>
      </c>
      <c r="N315" s="138">
        <f>IF(OR(Tabla1[[#This Row],[BONIFICACIÓN CUOTAS S. SOCIAL EMPRESA
(C)]]="",Tabla1[[#This Row],[% IMPUTACIÓN ]]=""),0,G315*J315)</f>
        <v>0</v>
      </c>
      <c r="O315" s="139">
        <f t="shared" si="4"/>
        <v>0</v>
      </c>
      <c r="P315" s="270"/>
      <c r="Q315" s="271"/>
      <c r="R315" s="272"/>
      <c r="S315" s="273"/>
      <c r="T315" s="274"/>
      <c r="U315" s="179"/>
      <c r="V315" s="180"/>
    </row>
    <row r="316" spans="1:22" ht="39.950000000000003" customHeight="1" x14ac:dyDescent="0.25">
      <c r="A316" s="254"/>
      <c r="B316" s="255"/>
      <c r="C316" s="256"/>
      <c r="D316" s="257"/>
      <c r="E316" s="257"/>
      <c r="F316" s="257"/>
      <c r="G316" s="257"/>
      <c r="H316" s="135">
        <f>IF(Tabla1[[#This Row],[SUELDO BRUTO
(A)]]="",0,ROUNDDOWN(D316+E316-G316,2))</f>
        <v>0</v>
      </c>
      <c r="I316" s="257"/>
      <c r="J316" s="67">
        <f>IF(OR(Tabla1[[#This Row],[SUELDO BRUTO
(A)]]="",Tabla1[[#This Row],[SALARIO BRUTO IMPUTADO
(D)]]=""),0,I316/D316)</f>
        <v>0</v>
      </c>
      <c r="K316" s="263"/>
      <c r="L316" s="138">
        <f>IF(OR(Tabla1[[#This Row],[S. SOCIAL / OTROS 
A CARGO EMPRESA
(B)]]="",Tabla1[[#This Row],[% IMPUTACIÓN ]]=""),0,E316*J316)</f>
        <v>0</v>
      </c>
      <c r="M316" s="135">
        <f>MIN(Tabla1[[#This Row],[S. SOCIAL EMPRESA (DECLARADA POR LA UNIVERSIDAD)]],Tabla1[[#This Row],[S. SOCIAL EMPRESA (MÁXIMO IMPUTABLE)]])</f>
        <v>0</v>
      </c>
      <c r="N316" s="138">
        <f>IF(OR(Tabla1[[#This Row],[BONIFICACIÓN CUOTAS S. SOCIAL EMPRESA
(C)]]="",Tabla1[[#This Row],[% IMPUTACIÓN ]]=""),0,G316*J316)</f>
        <v>0</v>
      </c>
      <c r="O316" s="139">
        <f t="shared" si="4"/>
        <v>0</v>
      </c>
      <c r="P316" s="270"/>
      <c r="Q316" s="271"/>
      <c r="R316" s="272"/>
      <c r="S316" s="273"/>
      <c r="T316" s="274"/>
      <c r="U316" s="179"/>
      <c r="V316" s="180"/>
    </row>
    <row r="317" spans="1:22" ht="39.950000000000003" customHeight="1" x14ac:dyDescent="0.25">
      <c r="A317" s="254"/>
      <c r="B317" s="255"/>
      <c r="C317" s="256"/>
      <c r="D317" s="257"/>
      <c r="E317" s="257"/>
      <c r="F317" s="257"/>
      <c r="G317" s="257"/>
      <c r="H317" s="135">
        <f>IF(Tabla1[[#This Row],[SUELDO BRUTO
(A)]]="",0,ROUNDDOWN(D317+E317-G317,2))</f>
        <v>0</v>
      </c>
      <c r="I317" s="257"/>
      <c r="J317" s="67">
        <f>IF(OR(Tabla1[[#This Row],[SUELDO BRUTO
(A)]]="",Tabla1[[#This Row],[SALARIO BRUTO IMPUTADO
(D)]]=""),0,I317/D317)</f>
        <v>0</v>
      </c>
      <c r="K317" s="263"/>
      <c r="L317" s="138">
        <f>IF(OR(Tabla1[[#This Row],[S. SOCIAL / OTROS 
A CARGO EMPRESA
(B)]]="",Tabla1[[#This Row],[% IMPUTACIÓN ]]=""),0,E317*J317)</f>
        <v>0</v>
      </c>
      <c r="M317" s="135">
        <f>MIN(Tabla1[[#This Row],[S. SOCIAL EMPRESA (DECLARADA POR LA UNIVERSIDAD)]],Tabla1[[#This Row],[S. SOCIAL EMPRESA (MÁXIMO IMPUTABLE)]])</f>
        <v>0</v>
      </c>
      <c r="N317" s="138">
        <f>IF(OR(Tabla1[[#This Row],[BONIFICACIÓN CUOTAS S. SOCIAL EMPRESA
(C)]]="",Tabla1[[#This Row],[% IMPUTACIÓN ]]=""),0,G317*J317)</f>
        <v>0</v>
      </c>
      <c r="O317" s="139">
        <f t="shared" si="4"/>
        <v>0</v>
      </c>
      <c r="P317" s="270"/>
      <c r="Q317" s="271"/>
      <c r="R317" s="272"/>
      <c r="S317" s="273"/>
      <c r="T317" s="274"/>
      <c r="U317" s="179"/>
      <c r="V317" s="180"/>
    </row>
    <row r="318" spans="1:22" ht="39.950000000000003" customHeight="1" x14ac:dyDescent="0.25">
      <c r="A318" s="254"/>
      <c r="B318" s="255"/>
      <c r="C318" s="256"/>
      <c r="D318" s="257"/>
      <c r="E318" s="257"/>
      <c r="F318" s="257"/>
      <c r="G318" s="257"/>
      <c r="H318" s="135">
        <f>IF(Tabla1[[#This Row],[SUELDO BRUTO
(A)]]="",0,ROUNDDOWN(D318+E318-G318,2))</f>
        <v>0</v>
      </c>
      <c r="I318" s="257"/>
      <c r="J318" s="67">
        <f>IF(OR(Tabla1[[#This Row],[SUELDO BRUTO
(A)]]="",Tabla1[[#This Row],[SALARIO BRUTO IMPUTADO
(D)]]=""),0,I318/D318)</f>
        <v>0</v>
      </c>
      <c r="K318" s="263"/>
      <c r="L318" s="138">
        <f>IF(OR(Tabla1[[#This Row],[S. SOCIAL / OTROS 
A CARGO EMPRESA
(B)]]="",Tabla1[[#This Row],[% IMPUTACIÓN ]]=""),0,E318*J318)</f>
        <v>0</v>
      </c>
      <c r="M318" s="135">
        <f>MIN(Tabla1[[#This Row],[S. SOCIAL EMPRESA (DECLARADA POR LA UNIVERSIDAD)]],Tabla1[[#This Row],[S. SOCIAL EMPRESA (MÁXIMO IMPUTABLE)]])</f>
        <v>0</v>
      </c>
      <c r="N318" s="138">
        <f>IF(OR(Tabla1[[#This Row],[BONIFICACIÓN CUOTAS S. SOCIAL EMPRESA
(C)]]="",Tabla1[[#This Row],[% IMPUTACIÓN ]]=""),0,G318*J318)</f>
        <v>0</v>
      </c>
      <c r="O318" s="139">
        <f t="shared" si="4"/>
        <v>0</v>
      </c>
      <c r="P318" s="270"/>
      <c r="Q318" s="271"/>
      <c r="R318" s="272"/>
      <c r="S318" s="273"/>
      <c r="T318" s="274"/>
      <c r="U318" s="179"/>
      <c r="V318" s="180"/>
    </row>
    <row r="319" spans="1:22" ht="39.950000000000003" customHeight="1" x14ac:dyDescent="0.25">
      <c r="A319" s="254"/>
      <c r="B319" s="255"/>
      <c r="C319" s="256"/>
      <c r="D319" s="257"/>
      <c r="E319" s="257"/>
      <c r="F319" s="257"/>
      <c r="G319" s="257"/>
      <c r="H319" s="135">
        <f>IF(Tabla1[[#This Row],[SUELDO BRUTO
(A)]]="",0,ROUNDDOWN(D319+E319-G319,2))</f>
        <v>0</v>
      </c>
      <c r="I319" s="257"/>
      <c r="J319" s="67">
        <f>IF(OR(Tabla1[[#This Row],[SUELDO BRUTO
(A)]]="",Tabla1[[#This Row],[SALARIO BRUTO IMPUTADO
(D)]]=""),0,I319/D319)</f>
        <v>0</v>
      </c>
      <c r="K319" s="263"/>
      <c r="L319" s="138">
        <f>IF(OR(Tabla1[[#This Row],[S. SOCIAL / OTROS 
A CARGO EMPRESA
(B)]]="",Tabla1[[#This Row],[% IMPUTACIÓN ]]=""),0,E319*J319)</f>
        <v>0</v>
      </c>
      <c r="M319" s="135">
        <f>MIN(Tabla1[[#This Row],[S. SOCIAL EMPRESA (DECLARADA POR LA UNIVERSIDAD)]],Tabla1[[#This Row],[S. SOCIAL EMPRESA (MÁXIMO IMPUTABLE)]])</f>
        <v>0</v>
      </c>
      <c r="N319" s="138">
        <f>IF(OR(Tabla1[[#This Row],[BONIFICACIÓN CUOTAS S. SOCIAL EMPRESA
(C)]]="",Tabla1[[#This Row],[% IMPUTACIÓN ]]=""),0,G319*J319)</f>
        <v>0</v>
      </c>
      <c r="O319" s="139">
        <f t="shared" si="4"/>
        <v>0</v>
      </c>
      <c r="P319" s="270"/>
      <c r="Q319" s="271"/>
      <c r="R319" s="272"/>
      <c r="S319" s="273"/>
      <c r="T319" s="274"/>
      <c r="U319" s="179"/>
      <c r="V319" s="180"/>
    </row>
    <row r="320" spans="1:22" ht="39.950000000000003" customHeight="1" x14ac:dyDescent="0.25">
      <c r="A320" s="254"/>
      <c r="B320" s="255"/>
      <c r="C320" s="256"/>
      <c r="D320" s="257"/>
      <c r="E320" s="257"/>
      <c r="F320" s="257"/>
      <c r="G320" s="257"/>
      <c r="H320" s="135">
        <f>IF(Tabla1[[#This Row],[SUELDO BRUTO
(A)]]="",0,ROUNDDOWN(D320+E320-G320,2))</f>
        <v>0</v>
      </c>
      <c r="I320" s="257"/>
      <c r="J320" s="67">
        <f>IF(OR(Tabla1[[#This Row],[SUELDO BRUTO
(A)]]="",Tabla1[[#This Row],[SALARIO BRUTO IMPUTADO
(D)]]=""),0,I320/D320)</f>
        <v>0</v>
      </c>
      <c r="K320" s="263"/>
      <c r="L320" s="138">
        <f>IF(OR(Tabla1[[#This Row],[S. SOCIAL / OTROS 
A CARGO EMPRESA
(B)]]="",Tabla1[[#This Row],[% IMPUTACIÓN ]]=""),0,E320*J320)</f>
        <v>0</v>
      </c>
      <c r="M320" s="135">
        <f>MIN(Tabla1[[#This Row],[S. SOCIAL EMPRESA (DECLARADA POR LA UNIVERSIDAD)]],Tabla1[[#This Row],[S. SOCIAL EMPRESA (MÁXIMO IMPUTABLE)]])</f>
        <v>0</v>
      </c>
      <c r="N320" s="138">
        <f>IF(OR(Tabla1[[#This Row],[BONIFICACIÓN CUOTAS S. SOCIAL EMPRESA
(C)]]="",Tabla1[[#This Row],[% IMPUTACIÓN ]]=""),0,G320*J320)</f>
        <v>0</v>
      </c>
      <c r="O320" s="139">
        <f t="shared" si="4"/>
        <v>0</v>
      </c>
      <c r="P320" s="270"/>
      <c r="Q320" s="271"/>
      <c r="R320" s="272"/>
      <c r="S320" s="273"/>
      <c r="T320" s="274"/>
      <c r="U320" s="179"/>
      <c r="V320" s="180"/>
    </row>
    <row r="321" spans="1:22" ht="39.950000000000003" customHeight="1" x14ac:dyDescent="0.25">
      <c r="A321" s="254"/>
      <c r="B321" s="255"/>
      <c r="C321" s="256"/>
      <c r="D321" s="257"/>
      <c r="E321" s="257"/>
      <c r="F321" s="257"/>
      <c r="G321" s="257"/>
      <c r="H321" s="135">
        <f>IF(Tabla1[[#This Row],[SUELDO BRUTO
(A)]]="",0,ROUNDDOWN(D321+E321-G321,2))</f>
        <v>0</v>
      </c>
      <c r="I321" s="257"/>
      <c r="J321" s="67">
        <f>IF(OR(Tabla1[[#This Row],[SUELDO BRUTO
(A)]]="",Tabla1[[#This Row],[SALARIO BRUTO IMPUTADO
(D)]]=""),0,I321/D321)</f>
        <v>0</v>
      </c>
      <c r="K321" s="263"/>
      <c r="L321" s="138">
        <f>IF(OR(Tabla1[[#This Row],[S. SOCIAL / OTROS 
A CARGO EMPRESA
(B)]]="",Tabla1[[#This Row],[% IMPUTACIÓN ]]=""),0,E321*J321)</f>
        <v>0</v>
      </c>
      <c r="M321" s="135">
        <f>MIN(Tabla1[[#This Row],[S. SOCIAL EMPRESA (DECLARADA POR LA UNIVERSIDAD)]],Tabla1[[#This Row],[S. SOCIAL EMPRESA (MÁXIMO IMPUTABLE)]])</f>
        <v>0</v>
      </c>
      <c r="N321" s="138">
        <f>IF(OR(Tabla1[[#This Row],[BONIFICACIÓN CUOTAS S. SOCIAL EMPRESA
(C)]]="",Tabla1[[#This Row],[% IMPUTACIÓN ]]=""),0,G321*J321)</f>
        <v>0</v>
      </c>
      <c r="O321" s="139">
        <f t="shared" si="4"/>
        <v>0</v>
      </c>
      <c r="P321" s="270"/>
      <c r="Q321" s="271"/>
      <c r="R321" s="272"/>
      <c r="S321" s="273"/>
      <c r="T321" s="274"/>
      <c r="U321" s="179"/>
      <c r="V321" s="180"/>
    </row>
    <row r="322" spans="1:22" ht="39.950000000000003" customHeight="1" x14ac:dyDescent="0.25">
      <c r="A322" s="254"/>
      <c r="B322" s="255"/>
      <c r="C322" s="256"/>
      <c r="D322" s="257"/>
      <c r="E322" s="257"/>
      <c r="F322" s="257"/>
      <c r="G322" s="257"/>
      <c r="H322" s="135">
        <f>IF(Tabla1[[#This Row],[SUELDO BRUTO
(A)]]="",0,ROUNDDOWN(D322+E322-G322,2))</f>
        <v>0</v>
      </c>
      <c r="I322" s="257"/>
      <c r="J322" s="67">
        <f>IF(OR(Tabla1[[#This Row],[SUELDO BRUTO
(A)]]="",Tabla1[[#This Row],[SALARIO BRUTO IMPUTADO
(D)]]=""),0,I322/D322)</f>
        <v>0</v>
      </c>
      <c r="K322" s="263"/>
      <c r="L322" s="138">
        <f>IF(OR(Tabla1[[#This Row],[S. SOCIAL / OTROS 
A CARGO EMPRESA
(B)]]="",Tabla1[[#This Row],[% IMPUTACIÓN ]]=""),0,E322*J322)</f>
        <v>0</v>
      </c>
      <c r="M322" s="135">
        <f>MIN(Tabla1[[#This Row],[S. SOCIAL EMPRESA (DECLARADA POR LA UNIVERSIDAD)]],Tabla1[[#This Row],[S. SOCIAL EMPRESA (MÁXIMO IMPUTABLE)]])</f>
        <v>0</v>
      </c>
      <c r="N322" s="138">
        <f>IF(OR(Tabla1[[#This Row],[BONIFICACIÓN CUOTAS S. SOCIAL EMPRESA
(C)]]="",Tabla1[[#This Row],[% IMPUTACIÓN ]]=""),0,G322*J322)</f>
        <v>0</v>
      </c>
      <c r="O322" s="139">
        <f t="shared" si="4"/>
        <v>0</v>
      </c>
      <c r="P322" s="270"/>
      <c r="Q322" s="271"/>
      <c r="R322" s="272"/>
      <c r="S322" s="273"/>
      <c r="T322" s="274"/>
      <c r="U322" s="179"/>
      <c r="V322" s="180"/>
    </row>
    <row r="323" spans="1:22" ht="39.950000000000003" customHeight="1" x14ac:dyDescent="0.25">
      <c r="A323" s="254"/>
      <c r="B323" s="255"/>
      <c r="C323" s="256"/>
      <c r="D323" s="257"/>
      <c r="E323" s="257"/>
      <c r="F323" s="257"/>
      <c r="G323" s="257"/>
      <c r="H323" s="135">
        <f>IF(Tabla1[[#This Row],[SUELDO BRUTO
(A)]]="",0,ROUNDDOWN(D323+E323-G323,2))</f>
        <v>0</v>
      </c>
      <c r="I323" s="257"/>
      <c r="J323" s="67">
        <f>IF(OR(Tabla1[[#This Row],[SUELDO BRUTO
(A)]]="",Tabla1[[#This Row],[SALARIO BRUTO IMPUTADO
(D)]]=""),0,I323/D323)</f>
        <v>0</v>
      </c>
      <c r="K323" s="263"/>
      <c r="L323" s="138">
        <f>IF(OR(Tabla1[[#This Row],[S. SOCIAL / OTROS 
A CARGO EMPRESA
(B)]]="",Tabla1[[#This Row],[% IMPUTACIÓN ]]=""),0,E323*J323)</f>
        <v>0</v>
      </c>
      <c r="M323" s="135">
        <f>MIN(Tabla1[[#This Row],[S. SOCIAL EMPRESA (DECLARADA POR LA UNIVERSIDAD)]],Tabla1[[#This Row],[S. SOCIAL EMPRESA (MÁXIMO IMPUTABLE)]])</f>
        <v>0</v>
      </c>
      <c r="N323" s="138">
        <f>IF(OR(Tabla1[[#This Row],[BONIFICACIÓN CUOTAS S. SOCIAL EMPRESA
(C)]]="",Tabla1[[#This Row],[% IMPUTACIÓN ]]=""),0,G323*J323)</f>
        <v>0</v>
      </c>
      <c r="O323" s="139">
        <f t="shared" si="4"/>
        <v>0</v>
      </c>
      <c r="P323" s="270"/>
      <c r="Q323" s="271"/>
      <c r="R323" s="272"/>
      <c r="S323" s="273"/>
      <c r="T323" s="274"/>
      <c r="U323" s="179"/>
      <c r="V323" s="180"/>
    </row>
    <row r="324" spans="1:22" ht="39.950000000000003" customHeight="1" x14ac:dyDescent="0.25">
      <c r="A324" s="254"/>
      <c r="B324" s="255"/>
      <c r="C324" s="256"/>
      <c r="D324" s="257"/>
      <c r="E324" s="257"/>
      <c r="F324" s="257"/>
      <c r="G324" s="257"/>
      <c r="H324" s="135">
        <f>IF(Tabla1[[#This Row],[SUELDO BRUTO
(A)]]="",0,ROUNDDOWN(D324+E324-G324,2))</f>
        <v>0</v>
      </c>
      <c r="I324" s="257"/>
      <c r="J324" s="67">
        <f>IF(OR(Tabla1[[#This Row],[SUELDO BRUTO
(A)]]="",Tabla1[[#This Row],[SALARIO BRUTO IMPUTADO
(D)]]=""),0,I324/D324)</f>
        <v>0</v>
      </c>
      <c r="K324" s="263"/>
      <c r="L324" s="138">
        <f>IF(OR(Tabla1[[#This Row],[S. SOCIAL / OTROS 
A CARGO EMPRESA
(B)]]="",Tabla1[[#This Row],[% IMPUTACIÓN ]]=""),0,E324*J324)</f>
        <v>0</v>
      </c>
      <c r="M324" s="135">
        <f>MIN(Tabla1[[#This Row],[S. SOCIAL EMPRESA (DECLARADA POR LA UNIVERSIDAD)]],Tabla1[[#This Row],[S. SOCIAL EMPRESA (MÁXIMO IMPUTABLE)]])</f>
        <v>0</v>
      </c>
      <c r="N324" s="138">
        <f>IF(OR(Tabla1[[#This Row],[BONIFICACIÓN CUOTAS S. SOCIAL EMPRESA
(C)]]="",Tabla1[[#This Row],[% IMPUTACIÓN ]]=""),0,G324*J324)</f>
        <v>0</v>
      </c>
      <c r="O324" s="139">
        <f t="shared" si="4"/>
        <v>0</v>
      </c>
      <c r="P324" s="270"/>
      <c r="Q324" s="271"/>
      <c r="R324" s="272"/>
      <c r="S324" s="273"/>
      <c r="T324" s="274"/>
      <c r="U324" s="179"/>
      <c r="V324" s="180"/>
    </row>
    <row r="325" spans="1:22" ht="39.950000000000003" customHeight="1" x14ac:dyDescent="0.25">
      <c r="A325" s="254"/>
      <c r="B325" s="255"/>
      <c r="C325" s="256"/>
      <c r="D325" s="257"/>
      <c r="E325" s="257"/>
      <c r="F325" s="257"/>
      <c r="G325" s="257"/>
      <c r="H325" s="135">
        <f>IF(Tabla1[[#This Row],[SUELDO BRUTO
(A)]]="",0,ROUNDDOWN(D325+E325-G325,2))</f>
        <v>0</v>
      </c>
      <c r="I325" s="257"/>
      <c r="J325" s="67">
        <f>IF(OR(Tabla1[[#This Row],[SUELDO BRUTO
(A)]]="",Tabla1[[#This Row],[SALARIO BRUTO IMPUTADO
(D)]]=""),0,I325/D325)</f>
        <v>0</v>
      </c>
      <c r="K325" s="263"/>
      <c r="L325" s="138">
        <f>IF(OR(Tabla1[[#This Row],[S. SOCIAL / OTROS 
A CARGO EMPRESA
(B)]]="",Tabla1[[#This Row],[% IMPUTACIÓN ]]=""),0,E325*J325)</f>
        <v>0</v>
      </c>
      <c r="M325" s="135">
        <f>MIN(Tabla1[[#This Row],[S. SOCIAL EMPRESA (DECLARADA POR LA UNIVERSIDAD)]],Tabla1[[#This Row],[S. SOCIAL EMPRESA (MÁXIMO IMPUTABLE)]])</f>
        <v>0</v>
      </c>
      <c r="N325" s="138">
        <f>IF(OR(Tabla1[[#This Row],[BONIFICACIÓN CUOTAS S. SOCIAL EMPRESA
(C)]]="",Tabla1[[#This Row],[% IMPUTACIÓN ]]=""),0,G325*J325)</f>
        <v>0</v>
      </c>
      <c r="O325" s="139">
        <f t="shared" si="4"/>
        <v>0</v>
      </c>
      <c r="P325" s="270"/>
      <c r="Q325" s="271"/>
      <c r="R325" s="272"/>
      <c r="S325" s="273"/>
      <c r="T325" s="274"/>
      <c r="U325" s="179"/>
      <c r="V325" s="180"/>
    </row>
    <row r="326" spans="1:22" ht="39.950000000000003" customHeight="1" x14ac:dyDescent="0.25">
      <c r="A326" s="254"/>
      <c r="B326" s="255"/>
      <c r="C326" s="256"/>
      <c r="D326" s="257"/>
      <c r="E326" s="257"/>
      <c r="F326" s="257"/>
      <c r="G326" s="257"/>
      <c r="H326" s="135">
        <f>IF(Tabla1[[#This Row],[SUELDO BRUTO
(A)]]="",0,ROUNDDOWN(D326+E326-G326,2))</f>
        <v>0</v>
      </c>
      <c r="I326" s="257"/>
      <c r="J326" s="67">
        <f>IF(OR(Tabla1[[#This Row],[SUELDO BRUTO
(A)]]="",Tabla1[[#This Row],[SALARIO BRUTO IMPUTADO
(D)]]=""),0,I326/D326)</f>
        <v>0</v>
      </c>
      <c r="K326" s="263"/>
      <c r="L326" s="138">
        <f>IF(OR(Tabla1[[#This Row],[S. SOCIAL / OTROS 
A CARGO EMPRESA
(B)]]="",Tabla1[[#This Row],[% IMPUTACIÓN ]]=""),0,E326*J326)</f>
        <v>0</v>
      </c>
      <c r="M326" s="135">
        <f>MIN(Tabla1[[#This Row],[S. SOCIAL EMPRESA (DECLARADA POR LA UNIVERSIDAD)]],Tabla1[[#This Row],[S. SOCIAL EMPRESA (MÁXIMO IMPUTABLE)]])</f>
        <v>0</v>
      </c>
      <c r="N326" s="138">
        <f>IF(OR(Tabla1[[#This Row],[BONIFICACIÓN CUOTAS S. SOCIAL EMPRESA
(C)]]="",Tabla1[[#This Row],[% IMPUTACIÓN ]]=""),0,G326*J326)</f>
        <v>0</v>
      </c>
      <c r="O326" s="139">
        <f t="shared" si="4"/>
        <v>0</v>
      </c>
      <c r="P326" s="270"/>
      <c r="Q326" s="271"/>
      <c r="R326" s="272"/>
      <c r="S326" s="273"/>
      <c r="T326" s="274"/>
      <c r="U326" s="179"/>
      <c r="V326" s="180"/>
    </row>
    <row r="327" spans="1:22" ht="39.950000000000003" customHeight="1" x14ac:dyDescent="0.25">
      <c r="A327" s="254"/>
      <c r="B327" s="255"/>
      <c r="C327" s="256"/>
      <c r="D327" s="257"/>
      <c r="E327" s="257"/>
      <c r="F327" s="257"/>
      <c r="G327" s="257"/>
      <c r="H327" s="135">
        <f>IF(Tabla1[[#This Row],[SUELDO BRUTO
(A)]]="",0,ROUNDDOWN(D327+E327-G327,2))</f>
        <v>0</v>
      </c>
      <c r="I327" s="257"/>
      <c r="J327" s="67">
        <f>IF(OR(Tabla1[[#This Row],[SUELDO BRUTO
(A)]]="",Tabla1[[#This Row],[SALARIO BRUTO IMPUTADO
(D)]]=""),0,I327/D327)</f>
        <v>0</v>
      </c>
      <c r="K327" s="263"/>
      <c r="L327" s="138">
        <f>IF(OR(Tabla1[[#This Row],[S. SOCIAL / OTROS 
A CARGO EMPRESA
(B)]]="",Tabla1[[#This Row],[% IMPUTACIÓN ]]=""),0,E327*J327)</f>
        <v>0</v>
      </c>
      <c r="M327" s="135">
        <f>MIN(Tabla1[[#This Row],[S. SOCIAL EMPRESA (DECLARADA POR LA UNIVERSIDAD)]],Tabla1[[#This Row],[S. SOCIAL EMPRESA (MÁXIMO IMPUTABLE)]])</f>
        <v>0</v>
      </c>
      <c r="N327" s="138">
        <f>IF(OR(Tabla1[[#This Row],[BONIFICACIÓN CUOTAS S. SOCIAL EMPRESA
(C)]]="",Tabla1[[#This Row],[% IMPUTACIÓN ]]=""),0,G327*J327)</f>
        <v>0</v>
      </c>
      <c r="O327" s="139">
        <f t="shared" si="4"/>
        <v>0</v>
      </c>
      <c r="P327" s="270"/>
      <c r="Q327" s="271"/>
      <c r="R327" s="272"/>
      <c r="S327" s="273"/>
      <c r="T327" s="274"/>
      <c r="U327" s="179"/>
      <c r="V327" s="180"/>
    </row>
    <row r="328" spans="1:22" ht="39.950000000000003" customHeight="1" x14ac:dyDescent="0.25">
      <c r="A328" s="254"/>
      <c r="B328" s="255"/>
      <c r="C328" s="256"/>
      <c r="D328" s="257"/>
      <c r="E328" s="257"/>
      <c r="F328" s="257"/>
      <c r="G328" s="257"/>
      <c r="H328" s="135">
        <f>IF(Tabla1[[#This Row],[SUELDO BRUTO
(A)]]="",0,ROUNDDOWN(D328+E328-G328,2))</f>
        <v>0</v>
      </c>
      <c r="I328" s="257"/>
      <c r="J328" s="67">
        <f>IF(OR(Tabla1[[#This Row],[SUELDO BRUTO
(A)]]="",Tabla1[[#This Row],[SALARIO BRUTO IMPUTADO
(D)]]=""),0,I328/D328)</f>
        <v>0</v>
      </c>
      <c r="K328" s="263"/>
      <c r="L328" s="138">
        <f>IF(OR(Tabla1[[#This Row],[S. SOCIAL / OTROS 
A CARGO EMPRESA
(B)]]="",Tabla1[[#This Row],[% IMPUTACIÓN ]]=""),0,E328*J328)</f>
        <v>0</v>
      </c>
      <c r="M328" s="135">
        <f>MIN(Tabla1[[#This Row],[S. SOCIAL EMPRESA (DECLARADA POR LA UNIVERSIDAD)]],Tabla1[[#This Row],[S. SOCIAL EMPRESA (MÁXIMO IMPUTABLE)]])</f>
        <v>0</v>
      </c>
      <c r="N328" s="138">
        <f>IF(OR(Tabla1[[#This Row],[BONIFICACIÓN CUOTAS S. SOCIAL EMPRESA
(C)]]="",Tabla1[[#This Row],[% IMPUTACIÓN ]]=""),0,G328*J328)</f>
        <v>0</v>
      </c>
      <c r="O328" s="139">
        <f t="shared" si="4"/>
        <v>0</v>
      </c>
      <c r="P328" s="270"/>
      <c r="Q328" s="271"/>
      <c r="R328" s="272"/>
      <c r="S328" s="273"/>
      <c r="T328" s="274"/>
      <c r="U328" s="179"/>
      <c r="V328" s="180"/>
    </row>
    <row r="329" spans="1:22" ht="39.950000000000003" customHeight="1" x14ac:dyDescent="0.25">
      <c r="A329" s="254"/>
      <c r="B329" s="255"/>
      <c r="C329" s="256"/>
      <c r="D329" s="257"/>
      <c r="E329" s="257"/>
      <c r="F329" s="257"/>
      <c r="G329" s="257"/>
      <c r="H329" s="135">
        <f>IF(Tabla1[[#This Row],[SUELDO BRUTO
(A)]]="",0,ROUNDDOWN(D329+E329-G329,2))</f>
        <v>0</v>
      </c>
      <c r="I329" s="257"/>
      <c r="J329" s="67">
        <f>IF(OR(Tabla1[[#This Row],[SUELDO BRUTO
(A)]]="",Tabla1[[#This Row],[SALARIO BRUTO IMPUTADO
(D)]]=""),0,I329/D329)</f>
        <v>0</v>
      </c>
      <c r="K329" s="263"/>
      <c r="L329" s="138">
        <f>IF(OR(Tabla1[[#This Row],[S. SOCIAL / OTROS 
A CARGO EMPRESA
(B)]]="",Tabla1[[#This Row],[% IMPUTACIÓN ]]=""),0,E329*J329)</f>
        <v>0</v>
      </c>
      <c r="M329" s="135">
        <f>MIN(Tabla1[[#This Row],[S. SOCIAL EMPRESA (DECLARADA POR LA UNIVERSIDAD)]],Tabla1[[#This Row],[S. SOCIAL EMPRESA (MÁXIMO IMPUTABLE)]])</f>
        <v>0</v>
      </c>
      <c r="N329" s="138">
        <f>IF(OR(Tabla1[[#This Row],[BONIFICACIÓN CUOTAS S. SOCIAL EMPRESA
(C)]]="",Tabla1[[#This Row],[% IMPUTACIÓN ]]=""),0,G329*J329)</f>
        <v>0</v>
      </c>
      <c r="O329" s="139">
        <f t="shared" si="4"/>
        <v>0</v>
      </c>
      <c r="P329" s="270"/>
      <c r="Q329" s="271"/>
      <c r="R329" s="272"/>
      <c r="S329" s="273"/>
      <c r="T329" s="274"/>
      <c r="U329" s="179"/>
      <c r="V329" s="180"/>
    </row>
    <row r="330" spans="1:22" ht="39.950000000000003" customHeight="1" x14ac:dyDescent="0.25">
      <c r="A330" s="254"/>
      <c r="B330" s="255"/>
      <c r="C330" s="256"/>
      <c r="D330" s="257"/>
      <c r="E330" s="257"/>
      <c r="F330" s="257"/>
      <c r="G330" s="257"/>
      <c r="H330" s="135">
        <f>IF(Tabla1[[#This Row],[SUELDO BRUTO
(A)]]="",0,ROUNDDOWN(D330+E330-G330,2))</f>
        <v>0</v>
      </c>
      <c r="I330" s="257"/>
      <c r="J330" s="67">
        <f>IF(OR(Tabla1[[#This Row],[SUELDO BRUTO
(A)]]="",Tabla1[[#This Row],[SALARIO BRUTO IMPUTADO
(D)]]=""),0,I330/D330)</f>
        <v>0</v>
      </c>
      <c r="K330" s="263"/>
      <c r="L330" s="138">
        <f>IF(OR(Tabla1[[#This Row],[S. SOCIAL / OTROS 
A CARGO EMPRESA
(B)]]="",Tabla1[[#This Row],[% IMPUTACIÓN ]]=""),0,E330*J330)</f>
        <v>0</v>
      </c>
      <c r="M330" s="135">
        <f>MIN(Tabla1[[#This Row],[S. SOCIAL EMPRESA (DECLARADA POR LA UNIVERSIDAD)]],Tabla1[[#This Row],[S. SOCIAL EMPRESA (MÁXIMO IMPUTABLE)]])</f>
        <v>0</v>
      </c>
      <c r="N330" s="138">
        <f>IF(OR(Tabla1[[#This Row],[BONIFICACIÓN CUOTAS S. SOCIAL EMPRESA
(C)]]="",Tabla1[[#This Row],[% IMPUTACIÓN ]]=""),0,G330*J330)</f>
        <v>0</v>
      </c>
      <c r="O330" s="139">
        <f t="shared" si="4"/>
        <v>0</v>
      </c>
      <c r="P330" s="270"/>
      <c r="Q330" s="271"/>
      <c r="R330" s="272"/>
      <c r="S330" s="273"/>
      <c r="T330" s="274"/>
      <c r="U330" s="179"/>
      <c r="V330" s="180"/>
    </row>
    <row r="331" spans="1:22" ht="39.950000000000003" customHeight="1" x14ac:dyDescent="0.25">
      <c r="A331" s="254"/>
      <c r="B331" s="255"/>
      <c r="C331" s="256"/>
      <c r="D331" s="257"/>
      <c r="E331" s="257"/>
      <c r="F331" s="257"/>
      <c r="G331" s="257"/>
      <c r="H331" s="135">
        <f>IF(Tabla1[[#This Row],[SUELDO BRUTO
(A)]]="",0,ROUNDDOWN(D331+E331-G331,2))</f>
        <v>0</v>
      </c>
      <c r="I331" s="257"/>
      <c r="J331" s="67">
        <f>IF(OR(Tabla1[[#This Row],[SUELDO BRUTO
(A)]]="",Tabla1[[#This Row],[SALARIO BRUTO IMPUTADO
(D)]]=""),0,I331/D331)</f>
        <v>0</v>
      </c>
      <c r="K331" s="263"/>
      <c r="L331" s="138">
        <f>IF(OR(Tabla1[[#This Row],[S. SOCIAL / OTROS 
A CARGO EMPRESA
(B)]]="",Tabla1[[#This Row],[% IMPUTACIÓN ]]=""),0,E331*J331)</f>
        <v>0</v>
      </c>
      <c r="M331" s="135">
        <f>MIN(Tabla1[[#This Row],[S. SOCIAL EMPRESA (DECLARADA POR LA UNIVERSIDAD)]],Tabla1[[#This Row],[S. SOCIAL EMPRESA (MÁXIMO IMPUTABLE)]])</f>
        <v>0</v>
      </c>
      <c r="N331" s="138">
        <f>IF(OR(Tabla1[[#This Row],[BONIFICACIÓN CUOTAS S. SOCIAL EMPRESA
(C)]]="",Tabla1[[#This Row],[% IMPUTACIÓN ]]=""),0,G331*J331)</f>
        <v>0</v>
      </c>
      <c r="O331" s="139">
        <f t="shared" si="4"/>
        <v>0</v>
      </c>
      <c r="P331" s="270"/>
      <c r="Q331" s="271"/>
      <c r="R331" s="272"/>
      <c r="S331" s="273"/>
      <c r="T331" s="274"/>
      <c r="U331" s="179"/>
      <c r="V331" s="180"/>
    </row>
    <row r="332" spans="1:22" ht="39.950000000000003" customHeight="1" x14ac:dyDescent="0.25">
      <c r="A332" s="254"/>
      <c r="B332" s="255"/>
      <c r="C332" s="256"/>
      <c r="D332" s="257"/>
      <c r="E332" s="257"/>
      <c r="F332" s="257"/>
      <c r="G332" s="257"/>
      <c r="H332" s="135">
        <f>IF(Tabla1[[#This Row],[SUELDO BRUTO
(A)]]="",0,ROUNDDOWN(D332+E332-G332,2))</f>
        <v>0</v>
      </c>
      <c r="I332" s="257"/>
      <c r="J332" s="67">
        <f>IF(OR(Tabla1[[#This Row],[SUELDO BRUTO
(A)]]="",Tabla1[[#This Row],[SALARIO BRUTO IMPUTADO
(D)]]=""),0,I332/D332)</f>
        <v>0</v>
      </c>
      <c r="K332" s="263"/>
      <c r="L332" s="138">
        <f>IF(OR(Tabla1[[#This Row],[S. SOCIAL / OTROS 
A CARGO EMPRESA
(B)]]="",Tabla1[[#This Row],[% IMPUTACIÓN ]]=""),0,E332*J332)</f>
        <v>0</v>
      </c>
      <c r="M332" s="135">
        <f>MIN(Tabla1[[#This Row],[S. SOCIAL EMPRESA (DECLARADA POR LA UNIVERSIDAD)]],Tabla1[[#This Row],[S. SOCIAL EMPRESA (MÁXIMO IMPUTABLE)]])</f>
        <v>0</v>
      </c>
      <c r="N332" s="138">
        <f>IF(OR(Tabla1[[#This Row],[BONIFICACIÓN CUOTAS S. SOCIAL EMPRESA
(C)]]="",Tabla1[[#This Row],[% IMPUTACIÓN ]]=""),0,G332*J332)</f>
        <v>0</v>
      </c>
      <c r="O332" s="139">
        <f t="shared" si="4"/>
        <v>0</v>
      </c>
      <c r="P332" s="270"/>
      <c r="Q332" s="271"/>
      <c r="R332" s="272"/>
      <c r="S332" s="273"/>
      <c r="T332" s="274"/>
      <c r="U332" s="179"/>
      <c r="V332" s="180"/>
    </row>
    <row r="333" spans="1:22" ht="39.950000000000003" customHeight="1" x14ac:dyDescent="0.25">
      <c r="A333" s="254"/>
      <c r="B333" s="255"/>
      <c r="C333" s="256"/>
      <c r="D333" s="257"/>
      <c r="E333" s="257"/>
      <c r="F333" s="257"/>
      <c r="G333" s="257"/>
      <c r="H333" s="135">
        <f>IF(Tabla1[[#This Row],[SUELDO BRUTO
(A)]]="",0,ROUNDDOWN(D333+E333-G333,2))</f>
        <v>0</v>
      </c>
      <c r="I333" s="257"/>
      <c r="J333" s="67">
        <f>IF(OR(Tabla1[[#This Row],[SUELDO BRUTO
(A)]]="",Tabla1[[#This Row],[SALARIO BRUTO IMPUTADO
(D)]]=""),0,I333/D333)</f>
        <v>0</v>
      </c>
      <c r="K333" s="263"/>
      <c r="L333" s="138">
        <f>IF(OR(Tabla1[[#This Row],[S. SOCIAL / OTROS 
A CARGO EMPRESA
(B)]]="",Tabla1[[#This Row],[% IMPUTACIÓN ]]=""),0,E333*J333)</f>
        <v>0</v>
      </c>
      <c r="M333" s="135">
        <f>MIN(Tabla1[[#This Row],[S. SOCIAL EMPRESA (DECLARADA POR LA UNIVERSIDAD)]],Tabla1[[#This Row],[S. SOCIAL EMPRESA (MÁXIMO IMPUTABLE)]])</f>
        <v>0</v>
      </c>
      <c r="N333" s="138">
        <f>IF(OR(Tabla1[[#This Row],[BONIFICACIÓN CUOTAS S. SOCIAL EMPRESA
(C)]]="",Tabla1[[#This Row],[% IMPUTACIÓN ]]=""),0,G333*J333)</f>
        <v>0</v>
      </c>
      <c r="O333" s="139">
        <f t="shared" si="4"/>
        <v>0</v>
      </c>
      <c r="P333" s="270"/>
      <c r="Q333" s="271"/>
      <c r="R333" s="272"/>
      <c r="S333" s="273"/>
      <c r="T333" s="274"/>
      <c r="U333" s="179"/>
      <c r="V333" s="180"/>
    </row>
    <row r="334" spans="1:22" ht="39.950000000000003" customHeight="1" x14ac:dyDescent="0.25">
      <c r="A334" s="254"/>
      <c r="B334" s="255"/>
      <c r="C334" s="256"/>
      <c r="D334" s="257"/>
      <c r="E334" s="257"/>
      <c r="F334" s="257"/>
      <c r="G334" s="257"/>
      <c r="H334" s="135">
        <f>IF(Tabla1[[#This Row],[SUELDO BRUTO
(A)]]="",0,ROUNDDOWN(D334+E334-G334,2))</f>
        <v>0</v>
      </c>
      <c r="I334" s="257"/>
      <c r="J334" s="67">
        <f>IF(OR(Tabla1[[#This Row],[SUELDO BRUTO
(A)]]="",Tabla1[[#This Row],[SALARIO BRUTO IMPUTADO
(D)]]=""),0,I334/D334)</f>
        <v>0</v>
      </c>
      <c r="K334" s="263"/>
      <c r="L334" s="138">
        <f>IF(OR(Tabla1[[#This Row],[S. SOCIAL / OTROS 
A CARGO EMPRESA
(B)]]="",Tabla1[[#This Row],[% IMPUTACIÓN ]]=""),0,E334*J334)</f>
        <v>0</v>
      </c>
      <c r="M334" s="135">
        <f>MIN(Tabla1[[#This Row],[S. SOCIAL EMPRESA (DECLARADA POR LA UNIVERSIDAD)]],Tabla1[[#This Row],[S. SOCIAL EMPRESA (MÁXIMO IMPUTABLE)]])</f>
        <v>0</v>
      </c>
      <c r="N334" s="138">
        <f>IF(OR(Tabla1[[#This Row],[BONIFICACIÓN CUOTAS S. SOCIAL EMPRESA
(C)]]="",Tabla1[[#This Row],[% IMPUTACIÓN ]]=""),0,G334*J334)</f>
        <v>0</v>
      </c>
      <c r="O334" s="139">
        <f t="shared" si="4"/>
        <v>0</v>
      </c>
      <c r="P334" s="270"/>
      <c r="Q334" s="271"/>
      <c r="R334" s="272"/>
      <c r="S334" s="273"/>
      <c r="T334" s="274"/>
      <c r="U334" s="179"/>
      <c r="V334" s="180"/>
    </row>
    <row r="335" spans="1:22" ht="39.950000000000003" customHeight="1" x14ac:dyDescent="0.25">
      <c r="A335" s="254"/>
      <c r="B335" s="255"/>
      <c r="C335" s="256"/>
      <c r="D335" s="257"/>
      <c r="E335" s="257"/>
      <c r="F335" s="257"/>
      <c r="G335" s="257"/>
      <c r="H335" s="135">
        <f>IF(Tabla1[[#This Row],[SUELDO BRUTO
(A)]]="",0,ROUNDDOWN(D335+E335-G335,2))</f>
        <v>0</v>
      </c>
      <c r="I335" s="257"/>
      <c r="J335" s="67">
        <f>IF(OR(Tabla1[[#This Row],[SUELDO BRUTO
(A)]]="",Tabla1[[#This Row],[SALARIO BRUTO IMPUTADO
(D)]]=""),0,I335/D335)</f>
        <v>0</v>
      </c>
      <c r="K335" s="263"/>
      <c r="L335" s="138">
        <f>IF(OR(Tabla1[[#This Row],[S. SOCIAL / OTROS 
A CARGO EMPRESA
(B)]]="",Tabla1[[#This Row],[% IMPUTACIÓN ]]=""),0,E335*J335)</f>
        <v>0</v>
      </c>
      <c r="M335" s="135">
        <f>MIN(Tabla1[[#This Row],[S. SOCIAL EMPRESA (DECLARADA POR LA UNIVERSIDAD)]],Tabla1[[#This Row],[S. SOCIAL EMPRESA (MÁXIMO IMPUTABLE)]])</f>
        <v>0</v>
      </c>
      <c r="N335" s="138">
        <f>IF(OR(Tabla1[[#This Row],[BONIFICACIÓN CUOTAS S. SOCIAL EMPRESA
(C)]]="",Tabla1[[#This Row],[% IMPUTACIÓN ]]=""),0,G335*J335)</f>
        <v>0</v>
      </c>
      <c r="O335" s="139">
        <f t="shared" si="4"/>
        <v>0</v>
      </c>
      <c r="P335" s="270"/>
      <c r="Q335" s="271"/>
      <c r="R335" s="272"/>
      <c r="S335" s="273"/>
      <c r="T335" s="274"/>
      <c r="U335" s="179"/>
      <c r="V335" s="180"/>
    </row>
    <row r="336" spans="1:22" ht="39.950000000000003" customHeight="1" x14ac:dyDescent="0.25">
      <c r="A336" s="254"/>
      <c r="B336" s="255"/>
      <c r="C336" s="256"/>
      <c r="D336" s="257"/>
      <c r="E336" s="257"/>
      <c r="F336" s="257"/>
      <c r="G336" s="257"/>
      <c r="H336" s="135">
        <f>IF(Tabla1[[#This Row],[SUELDO BRUTO
(A)]]="",0,ROUNDDOWN(D336+E336-G336,2))</f>
        <v>0</v>
      </c>
      <c r="I336" s="257"/>
      <c r="J336" s="67">
        <f>IF(OR(Tabla1[[#This Row],[SUELDO BRUTO
(A)]]="",Tabla1[[#This Row],[SALARIO BRUTO IMPUTADO
(D)]]=""),0,I336/D336)</f>
        <v>0</v>
      </c>
      <c r="K336" s="263"/>
      <c r="L336" s="138">
        <f>IF(OR(Tabla1[[#This Row],[S. SOCIAL / OTROS 
A CARGO EMPRESA
(B)]]="",Tabla1[[#This Row],[% IMPUTACIÓN ]]=""),0,E336*J336)</f>
        <v>0</v>
      </c>
      <c r="M336" s="135">
        <f>MIN(Tabla1[[#This Row],[S. SOCIAL EMPRESA (DECLARADA POR LA UNIVERSIDAD)]],Tabla1[[#This Row],[S. SOCIAL EMPRESA (MÁXIMO IMPUTABLE)]])</f>
        <v>0</v>
      </c>
      <c r="N336" s="138">
        <f>IF(OR(Tabla1[[#This Row],[BONIFICACIÓN CUOTAS S. SOCIAL EMPRESA
(C)]]="",Tabla1[[#This Row],[% IMPUTACIÓN ]]=""),0,G336*J336)</f>
        <v>0</v>
      </c>
      <c r="O336" s="139">
        <f t="shared" si="4"/>
        <v>0</v>
      </c>
      <c r="P336" s="270"/>
      <c r="Q336" s="271"/>
      <c r="R336" s="272"/>
      <c r="S336" s="273"/>
      <c r="T336" s="274"/>
      <c r="U336" s="179"/>
      <c r="V336" s="180"/>
    </row>
    <row r="337" spans="1:22" ht="39.950000000000003" customHeight="1" x14ac:dyDescent="0.25">
      <c r="A337" s="254"/>
      <c r="B337" s="255"/>
      <c r="C337" s="256"/>
      <c r="D337" s="257"/>
      <c r="E337" s="257"/>
      <c r="F337" s="257"/>
      <c r="G337" s="257"/>
      <c r="H337" s="135">
        <f>IF(Tabla1[[#This Row],[SUELDO BRUTO
(A)]]="",0,ROUNDDOWN(D337+E337-G337,2))</f>
        <v>0</v>
      </c>
      <c r="I337" s="257"/>
      <c r="J337" s="67">
        <f>IF(OR(Tabla1[[#This Row],[SUELDO BRUTO
(A)]]="",Tabla1[[#This Row],[SALARIO BRUTO IMPUTADO
(D)]]=""),0,I337/D337)</f>
        <v>0</v>
      </c>
      <c r="K337" s="263"/>
      <c r="L337" s="138">
        <f>IF(OR(Tabla1[[#This Row],[S. SOCIAL / OTROS 
A CARGO EMPRESA
(B)]]="",Tabla1[[#This Row],[% IMPUTACIÓN ]]=""),0,E337*J337)</f>
        <v>0</v>
      </c>
      <c r="M337" s="135">
        <f>MIN(Tabla1[[#This Row],[S. SOCIAL EMPRESA (DECLARADA POR LA UNIVERSIDAD)]],Tabla1[[#This Row],[S. SOCIAL EMPRESA (MÁXIMO IMPUTABLE)]])</f>
        <v>0</v>
      </c>
      <c r="N337" s="138">
        <f>IF(OR(Tabla1[[#This Row],[BONIFICACIÓN CUOTAS S. SOCIAL EMPRESA
(C)]]="",Tabla1[[#This Row],[% IMPUTACIÓN ]]=""),0,G337*J337)</f>
        <v>0</v>
      </c>
      <c r="O337" s="139">
        <f t="shared" si="4"/>
        <v>0</v>
      </c>
      <c r="P337" s="270"/>
      <c r="Q337" s="271"/>
      <c r="R337" s="272"/>
      <c r="S337" s="273"/>
      <c r="T337" s="274"/>
      <c r="U337" s="179"/>
      <c r="V337" s="180"/>
    </row>
    <row r="338" spans="1:22" ht="39.950000000000003" customHeight="1" x14ac:dyDescent="0.25">
      <c r="A338" s="254"/>
      <c r="B338" s="255"/>
      <c r="C338" s="256"/>
      <c r="D338" s="257"/>
      <c r="E338" s="257"/>
      <c r="F338" s="257"/>
      <c r="G338" s="257"/>
      <c r="H338" s="135">
        <f>IF(Tabla1[[#This Row],[SUELDO BRUTO
(A)]]="",0,ROUNDDOWN(D338+E338-G338,2))</f>
        <v>0</v>
      </c>
      <c r="I338" s="257"/>
      <c r="J338" s="67">
        <f>IF(OR(Tabla1[[#This Row],[SUELDO BRUTO
(A)]]="",Tabla1[[#This Row],[SALARIO BRUTO IMPUTADO
(D)]]=""),0,I338/D338)</f>
        <v>0</v>
      </c>
      <c r="K338" s="263"/>
      <c r="L338" s="138">
        <f>IF(OR(Tabla1[[#This Row],[S. SOCIAL / OTROS 
A CARGO EMPRESA
(B)]]="",Tabla1[[#This Row],[% IMPUTACIÓN ]]=""),0,E338*J338)</f>
        <v>0</v>
      </c>
      <c r="M338" s="135">
        <f>MIN(Tabla1[[#This Row],[S. SOCIAL EMPRESA (DECLARADA POR LA UNIVERSIDAD)]],Tabla1[[#This Row],[S. SOCIAL EMPRESA (MÁXIMO IMPUTABLE)]])</f>
        <v>0</v>
      </c>
      <c r="N338" s="138">
        <f>IF(OR(Tabla1[[#This Row],[BONIFICACIÓN CUOTAS S. SOCIAL EMPRESA
(C)]]="",Tabla1[[#This Row],[% IMPUTACIÓN ]]=""),0,G338*J338)</f>
        <v>0</v>
      </c>
      <c r="O338" s="139">
        <f t="shared" si="4"/>
        <v>0</v>
      </c>
      <c r="P338" s="270"/>
      <c r="Q338" s="271"/>
      <c r="R338" s="272"/>
      <c r="S338" s="273"/>
      <c r="T338" s="274"/>
      <c r="U338" s="179"/>
      <c r="V338" s="180"/>
    </row>
    <row r="339" spans="1:22" ht="39.950000000000003" customHeight="1" x14ac:dyDescent="0.25">
      <c r="A339" s="254"/>
      <c r="B339" s="255"/>
      <c r="C339" s="256"/>
      <c r="D339" s="257"/>
      <c r="E339" s="257"/>
      <c r="F339" s="257"/>
      <c r="G339" s="257"/>
      <c r="H339" s="135">
        <f>IF(Tabla1[[#This Row],[SUELDO BRUTO
(A)]]="",0,ROUNDDOWN(D339+E339-G339,2))</f>
        <v>0</v>
      </c>
      <c r="I339" s="257"/>
      <c r="J339" s="67">
        <f>IF(OR(Tabla1[[#This Row],[SUELDO BRUTO
(A)]]="",Tabla1[[#This Row],[SALARIO BRUTO IMPUTADO
(D)]]=""),0,I339/D339)</f>
        <v>0</v>
      </c>
      <c r="K339" s="263"/>
      <c r="L339" s="138">
        <f>IF(OR(Tabla1[[#This Row],[S. SOCIAL / OTROS 
A CARGO EMPRESA
(B)]]="",Tabla1[[#This Row],[% IMPUTACIÓN ]]=""),0,E339*J339)</f>
        <v>0</v>
      </c>
      <c r="M339" s="135">
        <f>MIN(Tabla1[[#This Row],[S. SOCIAL EMPRESA (DECLARADA POR LA UNIVERSIDAD)]],Tabla1[[#This Row],[S. SOCIAL EMPRESA (MÁXIMO IMPUTABLE)]])</f>
        <v>0</v>
      </c>
      <c r="N339" s="138">
        <f>IF(OR(Tabla1[[#This Row],[BONIFICACIÓN CUOTAS S. SOCIAL EMPRESA
(C)]]="",Tabla1[[#This Row],[% IMPUTACIÓN ]]=""),0,G339*J339)</f>
        <v>0</v>
      </c>
      <c r="O339" s="139">
        <f t="shared" ref="O339:O402" si="5">ROUNDDOWN(I339+M339-N339,2)</f>
        <v>0</v>
      </c>
      <c r="P339" s="270"/>
      <c r="Q339" s="271"/>
      <c r="R339" s="272"/>
      <c r="S339" s="273"/>
      <c r="T339" s="274"/>
      <c r="U339" s="179"/>
      <c r="V339" s="180"/>
    </row>
    <row r="340" spans="1:22" ht="39.950000000000003" customHeight="1" x14ac:dyDescent="0.25">
      <c r="A340" s="254"/>
      <c r="B340" s="255"/>
      <c r="C340" s="256"/>
      <c r="D340" s="257"/>
      <c r="E340" s="257"/>
      <c r="F340" s="257"/>
      <c r="G340" s="257"/>
      <c r="H340" s="135">
        <f>IF(Tabla1[[#This Row],[SUELDO BRUTO
(A)]]="",0,ROUNDDOWN(D340+E340-G340,2))</f>
        <v>0</v>
      </c>
      <c r="I340" s="257"/>
      <c r="J340" s="67">
        <f>IF(OR(Tabla1[[#This Row],[SUELDO BRUTO
(A)]]="",Tabla1[[#This Row],[SALARIO BRUTO IMPUTADO
(D)]]=""),0,I340/D340)</f>
        <v>0</v>
      </c>
      <c r="K340" s="263"/>
      <c r="L340" s="138">
        <f>IF(OR(Tabla1[[#This Row],[S. SOCIAL / OTROS 
A CARGO EMPRESA
(B)]]="",Tabla1[[#This Row],[% IMPUTACIÓN ]]=""),0,E340*J340)</f>
        <v>0</v>
      </c>
      <c r="M340" s="135">
        <f>MIN(Tabla1[[#This Row],[S. SOCIAL EMPRESA (DECLARADA POR LA UNIVERSIDAD)]],Tabla1[[#This Row],[S. SOCIAL EMPRESA (MÁXIMO IMPUTABLE)]])</f>
        <v>0</v>
      </c>
      <c r="N340" s="138">
        <f>IF(OR(Tabla1[[#This Row],[BONIFICACIÓN CUOTAS S. SOCIAL EMPRESA
(C)]]="",Tabla1[[#This Row],[% IMPUTACIÓN ]]=""),0,G340*J340)</f>
        <v>0</v>
      </c>
      <c r="O340" s="139">
        <f t="shared" si="5"/>
        <v>0</v>
      </c>
      <c r="P340" s="270"/>
      <c r="Q340" s="271"/>
      <c r="R340" s="272"/>
      <c r="S340" s="273"/>
      <c r="T340" s="274"/>
      <c r="U340" s="179"/>
      <c r="V340" s="180"/>
    </row>
    <row r="341" spans="1:22" ht="39.950000000000003" customHeight="1" x14ac:dyDescent="0.25">
      <c r="A341" s="254"/>
      <c r="B341" s="255"/>
      <c r="C341" s="256"/>
      <c r="D341" s="257"/>
      <c r="E341" s="257"/>
      <c r="F341" s="257"/>
      <c r="G341" s="257"/>
      <c r="H341" s="135">
        <f>IF(Tabla1[[#This Row],[SUELDO BRUTO
(A)]]="",0,ROUNDDOWN(D341+E341-G341,2))</f>
        <v>0</v>
      </c>
      <c r="I341" s="257"/>
      <c r="J341" s="67">
        <f>IF(OR(Tabla1[[#This Row],[SUELDO BRUTO
(A)]]="",Tabla1[[#This Row],[SALARIO BRUTO IMPUTADO
(D)]]=""),0,I341/D341)</f>
        <v>0</v>
      </c>
      <c r="K341" s="263"/>
      <c r="L341" s="138">
        <f>IF(OR(Tabla1[[#This Row],[S. SOCIAL / OTROS 
A CARGO EMPRESA
(B)]]="",Tabla1[[#This Row],[% IMPUTACIÓN ]]=""),0,E341*J341)</f>
        <v>0</v>
      </c>
      <c r="M341" s="135">
        <f>MIN(Tabla1[[#This Row],[S. SOCIAL EMPRESA (DECLARADA POR LA UNIVERSIDAD)]],Tabla1[[#This Row],[S. SOCIAL EMPRESA (MÁXIMO IMPUTABLE)]])</f>
        <v>0</v>
      </c>
      <c r="N341" s="138">
        <f>IF(OR(Tabla1[[#This Row],[BONIFICACIÓN CUOTAS S. SOCIAL EMPRESA
(C)]]="",Tabla1[[#This Row],[% IMPUTACIÓN ]]=""),0,G341*J341)</f>
        <v>0</v>
      </c>
      <c r="O341" s="139">
        <f t="shared" si="5"/>
        <v>0</v>
      </c>
      <c r="P341" s="270"/>
      <c r="Q341" s="271"/>
      <c r="R341" s="272"/>
      <c r="S341" s="273"/>
      <c r="T341" s="274"/>
      <c r="U341" s="179"/>
      <c r="V341" s="180"/>
    </row>
    <row r="342" spans="1:22" ht="39.950000000000003" customHeight="1" x14ac:dyDescent="0.25">
      <c r="A342" s="254"/>
      <c r="B342" s="255"/>
      <c r="C342" s="256"/>
      <c r="D342" s="257"/>
      <c r="E342" s="257"/>
      <c r="F342" s="257"/>
      <c r="G342" s="257"/>
      <c r="H342" s="135">
        <f>IF(Tabla1[[#This Row],[SUELDO BRUTO
(A)]]="",0,ROUNDDOWN(D342+E342-G342,2))</f>
        <v>0</v>
      </c>
      <c r="I342" s="257"/>
      <c r="J342" s="67">
        <f>IF(OR(Tabla1[[#This Row],[SUELDO BRUTO
(A)]]="",Tabla1[[#This Row],[SALARIO BRUTO IMPUTADO
(D)]]=""),0,I342/D342)</f>
        <v>0</v>
      </c>
      <c r="K342" s="263"/>
      <c r="L342" s="138">
        <f>IF(OR(Tabla1[[#This Row],[S. SOCIAL / OTROS 
A CARGO EMPRESA
(B)]]="",Tabla1[[#This Row],[% IMPUTACIÓN ]]=""),0,E342*J342)</f>
        <v>0</v>
      </c>
      <c r="M342" s="135">
        <f>MIN(Tabla1[[#This Row],[S. SOCIAL EMPRESA (DECLARADA POR LA UNIVERSIDAD)]],Tabla1[[#This Row],[S. SOCIAL EMPRESA (MÁXIMO IMPUTABLE)]])</f>
        <v>0</v>
      </c>
      <c r="N342" s="138">
        <f>IF(OR(Tabla1[[#This Row],[BONIFICACIÓN CUOTAS S. SOCIAL EMPRESA
(C)]]="",Tabla1[[#This Row],[% IMPUTACIÓN ]]=""),0,G342*J342)</f>
        <v>0</v>
      </c>
      <c r="O342" s="139">
        <f t="shared" si="5"/>
        <v>0</v>
      </c>
      <c r="P342" s="270"/>
      <c r="Q342" s="271"/>
      <c r="R342" s="272"/>
      <c r="S342" s="273"/>
      <c r="T342" s="274"/>
      <c r="U342" s="179"/>
      <c r="V342" s="180"/>
    </row>
    <row r="343" spans="1:22" ht="39.950000000000003" customHeight="1" x14ac:dyDescent="0.25">
      <c r="A343" s="254"/>
      <c r="B343" s="255"/>
      <c r="C343" s="256"/>
      <c r="D343" s="257"/>
      <c r="E343" s="257"/>
      <c r="F343" s="257"/>
      <c r="G343" s="257"/>
      <c r="H343" s="135">
        <f>IF(Tabla1[[#This Row],[SUELDO BRUTO
(A)]]="",0,ROUNDDOWN(D343+E343-G343,2))</f>
        <v>0</v>
      </c>
      <c r="I343" s="257"/>
      <c r="J343" s="67">
        <f>IF(OR(Tabla1[[#This Row],[SUELDO BRUTO
(A)]]="",Tabla1[[#This Row],[SALARIO BRUTO IMPUTADO
(D)]]=""),0,I343/D343)</f>
        <v>0</v>
      </c>
      <c r="K343" s="263"/>
      <c r="L343" s="138">
        <f>IF(OR(Tabla1[[#This Row],[S. SOCIAL / OTROS 
A CARGO EMPRESA
(B)]]="",Tabla1[[#This Row],[% IMPUTACIÓN ]]=""),0,E343*J343)</f>
        <v>0</v>
      </c>
      <c r="M343" s="135">
        <f>MIN(Tabla1[[#This Row],[S. SOCIAL EMPRESA (DECLARADA POR LA UNIVERSIDAD)]],Tabla1[[#This Row],[S. SOCIAL EMPRESA (MÁXIMO IMPUTABLE)]])</f>
        <v>0</v>
      </c>
      <c r="N343" s="138">
        <f>IF(OR(Tabla1[[#This Row],[BONIFICACIÓN CUOTAS S. SOCIAL EMPRESA
(C)]]="",Tabla1[[#This Row],[% IMPUTACIÓN ]]=""),0,G343*J343)</f>
        <v>0</v>
      </c>
      <c r="O343" s="139">
        <f t="shared" si="5"/>
        <v>0</v>
      </c>
      <c r="P343" s="270"/>
      <c r="Q343" s="271"/>
      <c r="R343" s="272"/>
      <c r="S343" s="273"/>
      <c r="T343" s="274"/>
      <c r="U343" s="179"/>
      <c r="V343" s="180"/>
    </row>
    <row r="344" spans="1:22" ht="39.950000000000003" customHeight="1" x14ac:dyDescent="0.25">
      <c r="A344" s="254"/>
      <c r="B344" s="255"/>
      <c r="C344" s="256"/>
      <c r="D344" s="257"/>
      <c r="E344" s="257"/>
      <c r="F344" s="257"/>
      <c r="G344" s="257"/>
      <c r="H344" s="135">
        <f>IF(Tabla1[[#This Row],[SUELDO BRUTO
(A)]]="",0,ROUNDDOWN(D344+E344-G344,2))</f>
        <v>0</v>
      </c>
      <c r="I344" s="257"/>
      <c r="J344" s="67">
        <f>IF(OR(Tabla1[[#This Row],[SUELDO BRUTO
(A)]]="",Tabla1[[#This Row],[SALARIO BRUTO IMPUTADO
(D)]]=""),0,I344/D344)</f>
        <v>0</v>
      </c>
      <c r="K344" s="263"/>
      <c r="L344" s="138">
        <f>IF(OR(Tabla1[[#This Row],[S. SOCIAL / OTROS 
A CARGO EMPRESA
(B)]]="",Tabla1[[#This Row],[% IMPUTACIÓN ]]=""),0,E344*J344)</f>
        <v>0</v>
      </c>
      <c r="M344" s="135">
        <f>MIN(Tabla1[[#This Row],[S. SOCIAL EMPRESA (DECLARADA POR LA UNIVERSIDAD)]],Tabla1[[#This Row],[S. SOCIAL EMPRESA (MÁXIMO IMPUTABLE)]])</f>
        <v>0</v>
      </c>
      <c r="N344" s="138">
        <f>IF(OR(Tabla1[[#This Row],[BONIFICACIÓN CUOTAS S. SOCIAL EMPRESA
(C)]]="",Tabla1[[#This Row],[% IMPUTACIÓN ]]=""),0,G344*J344)</f>
        <v>0</v>
      </c>
      <c r="O344" s="139">
        <f t="shared" si="5"/>
        <v>0</v>
      </c>
      <c r="P344" s="270"/>
      <c r="Q344" s="271"/>
      <c r="R344" s="272"/>
      <c r="S344" s="273"/>
      <c r="T344" s="274"/>
      <c r="U344" s="179"/>
      <c r="V344" s="180"/>
    </row>
    <row r="345" spans="1:22" ht="39.950000000000003" customHeight="1" x14ac:dyDescent="0.25">
      <c r="A345" s="254"/>
      <c r="B345" s="255"/>
      <c r="C345" s="256"/>
      <c r="D345" s="257"/>
      <c r="E345" s="257"/>
      <c r="F345" s="257"/>
      <c r="G345" s="257"/>
      <c r="H345" s="135">
        <f>IF(Tabla1[[#This Row],[SUELDO BRUTO
(A)]]="",0,ROUNDDOWN(D345+E345-G345,2))</f>
        <v>0</v>
      </c>
      <c r="I345" s="257"/>
      <c r="J345" s="67">
        <f>IF(OR(Tabla1[[#This Row],[SUELDO BRUTO
(A)]]="",Tabla1[[#This Row],[SALARIO BRUTO IMPUTADO
(D)]]=""),0,I345/D345)</f>
        <v>0</v>
      </c>
      <c r="K345" s="263"/>
      <c r="L345" s="138">
        <f>IF(OR(Tabla1[[#This Row],[S. SOCIAL / OTROS 
A CARGO EMPRESA
(B)]]="",Tabla1[[#This Row],[% IMPUTACIÓN ]]=""),0,E345*J345)</f>
        <v>0</v>
      </c>
      <c r="M345" s="135">
        <f>MIN(Tabla1[[#This Row],[S. SOCIAL EMPRESA (DECLARADA POR LA UNIVERSIDAD)]],Tabla1[[#This Row],[S. SOCIAL EMPRESA (MÁXIMO IMPUTABLE)]])</f>
        <v>0</v>
      </c>
      <c r="N345" s="138">
        <f>IF(OR(Tabla1[[#This Row],[BONIFICACIÓN CUOTAS S. SOCIAL EMPRESA
(C)]]="",Tabla1[[#This Row],[% IMPUTACIÓN ]]=""),0,G345*J345)</f>
        <v>0</v>
      </c>
      <c r="O345" s="139">
        <f t="shared" si="5"/>
        <v>0</v>
      </c>
      <c r="P345" s="270"/>
      <c r="Q345" s="271"/>
      <c r="R345" s="272"/>
      <c r="S345" s="273"/>
      <c r="T345" s="274"/>
      <c r="U345" s="179"/>
      <c r="V345" s="180"/>
    </row>
    <row r="346" spans="1:22" ht="39.950000000000003" customHeight="1" x14ac:dyDescent="0.25">
      <c r="A346" s="254"/>
      <c r="B346" s="255"/>
      <c r="C346" s="256"/>
      <c r="D346" s="257"/>
      <c r="E346" s="257"/>
      <c r="F346" s="257"/>
      <c r="G346" s="257"/>
      <c r="H346" s="135">
        <f>IF(Tabla1[[#This Row],[SUELDO BRUTO
(A)]]="",0,ROUNDDOWN(D346+E346-G346,2))</f>
        <v>0</v>
      </c>
      <c r="I346" s="257"/>
      <c r="J346" s="67">
        <f>IF(OR(Tabla1[[#This Row],[SUELDO BRUTO
(A)]]="",Tabla1[[#This Row],[SALARIO BRUTO IMPUTADO
(D)]]=""),0,I346/D346)</f>
        <v>0</v>
      </c>
      <c r="K346" s="263"/>
      <c r="L346" s="138">
        <f>IF(OR(Tabla1[[#This Row],[S. SOCIAL / OTROS 
A CARGO EMPRESA
(B)]]="",Tabla1[[#This Row],[% IMPUTACIÓN ]]=""),0,E346*J346)</f>
        <v>0</v>
      </c>
      <c r="M346" s="135">
        <f>MIN(Tabla1[[#This Row],[S. SOCIAL EMPRESA (DECLARADA POR LA UNIVERSIDAD)]],Tabla1[[#This Row],[S. SOCIAL EMPRESA (MÁXIMO IMPUTABLE)]])</f>
        <v>0</v>
      </c>
      <c r="N346" s="138">
        <f>IF(OR(Tabla1[[#This Row],[BONIFICACIÓN CUOTAS S. SOCIAL EMPRESA
(C)]]="",Tabla1[[#This Row],[% IMPUTACIÓN ]]=""),0,G346*J346)</f>
        <v>0</v>
      </c>
      <c r="O346" s="139">
        <f t="shared" si="5"/>
        <v>0</v>
      </c>
      <c r="P346" s="270"/>
      <c r="Q346" s="271"/>
      <c r="R346" s="272"/>
      <c r="S346" s="273"/>
      <c r="T346" s="274"/>
      <c r="U346" s="179"/>
      <c r="V346" s="180"/>
    </row>
    <row r="347" spans="1:22" ht="39.950000000000003" customHeight="1" x14ac:dyDescent="0.25">
      <c r="A347" s="254"/>
      <c r="B347" s="255"/>
      <c r="C347" s="256"/>
      <c r="D347" s="257"/>
      <c r="E347" s="257"/>
      <c r="F347" s="257"/>
      <c r="G347" s="257"/>
      <c r="H347" s="135">
        <f>IF(Tabla1[[#This Row],[SUELDO BRUTO
(A)]]="",0,ROUNDDOWN(D347+E347-G347,2))</f>
        <v>0</v>
      </c>
      <c r="I347" s="257"/>
      <c r="J347" s="67">
        <f>IF(OR(Tabla1[[#This Row],[SUELDO BRUTO
(A)]]="",Tabla1[[#This Row],[SALARIO BRUTO IMPUTADO
(D)]]=""),0,I347/D347)</f>
        <v>0</v>
      </c>
      <c r="K347" s="263"/>
      <c r="L347" s="138">
        <f>IF(OR(Tabla1[[#This Row],[S. SOCIAL / OTROS 
A CARGO EMPRESA
(B)]]="",Tabla1[[#This Row],[% IMPUTACIÓN ]]=""),0,E347*J347)</f>
        <v>0</v>
      </c>
      <c r="M347" s="135">
        <f>MIN(Tabla1[[#This Row],[S. SOCIAL EMPRESA (DECLARADA POR LA UNIVERSIDAD)]],Tabla1[[#This Row],[S. SOCIAL EMPRESA (MÁXIMO IMPUTABLE)]])</f>
        <v>0</v>
      </c>
      <c r="N347" s="138">
        <f>IF(OR(Tabla1[[#This Row],[BONIFICACIÓN CUOTAS S. SOCIAL EMPRESA
(C)]]="",Tabla1[[#This Row],[% IMPUTACIÓN ]]=""),0,G347*J347)</f>
        <v>0</v>
      </c>
      <c r="O347" s="139">
        <f t="shared" si="5"/>
        <v>0</v>
      </c>
      <c r="P347" s="270"/>
      <c r="Q347" s="271"/>
      <c r="R347" s="272"/>
      <c r="S347" s="273"/>
      <c r="T347" s="274"/>
      <c r="U347" s="179"/>
      <c r="V347" s="180"/>
    </row>
    <row r="348" spans="1:22" ht="39.950000000000003" customHeight="1" x14ac:dyDescent="0.25">
      <c r="A348" s="254"/>
      <c r="B348" s="255"/>
      <c r="C348" s="256"/>
      <c r="D348" s="257"/>
      <c r="E348" s="257"/>
      <c r="F348" s="257"/>
      <c r="G348" s="257"/>
      <c r="H348" s="135">
        <f>IF(Tabla1[[#This Row],[SUELDO BRUTO
(A)]]="",0,ROUNDDOWN(D348+E348-G348,2))</f>
        <v>0</v>
      </c>
      <c r="I348" s="257"/>
      <c r="J348" s="67">
        <f>IF(OR(Tabla1[[#This Row],[SUELDO BRUTO
(A)]]="",Tabla1[[#This Row],[SALARIO BRUTO IMPUTADO
(D)]]=""),0,I348/D348)</f>
        <v>0</v>
      </c>
      <c r="K348" s="263"/>
      <c r="L348" s="138">
        <f>IF(OR(Tabla1[[#This Row],[S. SOCIAL / OTROS 
A CARGO EMPRESA
(B)]]="",Tabla1[[#This Row],[% IMPUTACIÓN ]]=""),0,E348*J348)</f>
        <v>0</v>
      </c>
      <c r="M348" s="135">
        <f>MIN(Tabla1[[#This Row],[S. SOCIAL EMPRESA (DECLARADA POR LA UNIVERSIDAD)]],Tabla1[[#This Row],[S. SOCIAL EMPRESA (MÁXIMO IMPUTABLE)]])</f>
        <v>0</v>
      </c>
      <c r="N348" s="138">
        <f>IF(OR(Tabla1[[#This Row],[BONIFICACIÓN CUOTAS S. SOCIAL EMPRESA
(C)]]="",Tabla1[[#This Row],[% IMPUTACIÓN ]]=""),0,G348*J348)</f>
        <v>0</v>
      </c>
      <c r="O348" s="139">
        <f t="shared" si="5"/>
        <v>0</v>
      </c>
      <c r="P348" s="270"/>
      <c r="Q348" s="271"/>
      <c r="R348" s="272"/>
      <c r="S348" s="273"/>
      <c r="T348" s="274"/>
      <c r="U348" s="179"/>
      <c r="V348" s="180"/>
    </row>
    <row r="349" spans="1:22" ht="39.950000000000003" customHeight="1" x14ac:dyDescent="0.25">
      <c r="A349" s="254"/>
      <c r="B349" s="255"/>
      <c r="C349" s="256"/>
      <c r="D349" s="257"/>
      <c r="E349" s="257"/>
      <c r="F349" s="257"/>
      <c r="G349" s="257"/>
      <c r="H349" s="135">
        <f>IF(Tabla1[[#This Row],[SUELDO BRUTO
(A)]]="",0,ROUNDDOWN(D349+E349-G349,2))</f>
        <v>0</v>
      </c>
      <c r="I349" s="257"/>
      <c r="J349" s="67">
        <f>IF(OR(Tabla1[[#This Row],[SUELDO BRUTO
(A)]]="",Tabla1[[#This Row],[SALARIO BRUTO IMPUTADO
(D)]]=""),0,I349/D349)</f>
        <v>0</v>
      </c>
      <c r="K349" s="263"/>
      <c r="L349" s="138">
        <f>IF(OR(Tabla1[[#This Row],[S. SOCIAL / OTROS 
A CARGO EMPRESA
(B)]]="",Tabla1[[#This Row],[% IMPUTACIÓN ]]=""),0,E349*J349)</f>
        <v>0</v>
      </c>
      <c r="M349" s="135">
        <f>MIN(Tabla1[[#This Row],[S. SOCIAL EMPRESA (DECLARADA POR LA UNIVERSIDAD)]],Tabla1[[#This Row],[S. SOCIAL EMPRESA (MÁXIMO IMPUTABLE)]])</f>
        <v>0</v>
      </c>
      <c r="N349" s="138">
        <f>IF(OR(Tabla1[[#This Row],[BONIFICACIÓN CUOTAS S. SOCIAL EMPRESA
(C)]]="",Tabla1[[#This Row],[% IMPUTACIÓN ]]=""),0,G349*J349)</f>
        <v>0</v>
      </c>
      <c r="O349" s="139">
        <f t="shared" si="5"/>
        <v>0</v>
      </c>
      <c r="P349" s="270"/>
      <c r="Q349" s="271"/>
      <c r="R349" s="272"/>
      <c r="S349" s="273"/>
      <c r="T349" s="274"/>
      <c r="U349" s="179"/>
      <c r="V349" s="180"/>
    </row>
    <row r="350" spans="1:22" ht="39.950000000000003" customHeight="1" x14ac:dyDescent="0.25">
      <c r="A350" s="254"/>
      <c r="B350" s="255"/>
      <c r="C350" s="256"/>
      <c r="D350" s="257"/>
      <c r="E350" s="257"/>
      <c r="F350" s="257"/>
      <c r="G350" s="257"/>
      <c r="H350" s="135">
        <f>IF(Tabla1[[#This Row],[SUELDO BRUTO
(A)]]="",0,ROUNDDOWN(D350+E350-G350,2))</f>
        <v>0</v>
      </c>
      <c r="I350" s="257"/>
      <c r="J350" s="67">
        <f>IF(OR(Tabla1[[#This Row],[SUELDO BRUTO
(A)]]="",Tabla1[[#This Row],[SALARIO BRUTO IMPUTADO
(D)]]=""),0,I350/D350)</f>
        <v>0</v>
      </c>
      <c r="K350" s="263"/>
      <c r="L350" s="138">
        <f>IF(OR(Tabla1[[#This Row],[S. SOCIAL / OTROS 
A CARGO EMPRESA
(B)]]="",Tabla1[[#This Row],[% IMPUTACIÓN ]]=""),0,E350*J350)</f>
        <v>0</v>
      </c>
      <c r="M350" s="135">
        <f>MIN(Tabla1[[#This Row],[S. SOCIAL EMPRESA (DECLARADA POR LA UNIVERSIDAD)]],Tabla1[[#This Row],[S. SOCIAL EMPRESA (MÁXIMO IMPUTABLE)]])</f>
        <v>0</v>
      </c>
      <c r="N350" s="138">
        <f>IF(OR(Tabla1[[#This Row],[BONIFICACIÓN CUOTAS S. SOCIAL EMPRESA
(C)]]="",Tabla1[[#This Row],[% IMPUTACIÓN ]]=""),0,G350*J350)</f>
        <v>0</v>
      </c>
      <c r="O350" s="139">
        <f t="shared" si="5"/>
        <v>0</v>
      </c>
      <c r="P350" s="270"/>
      <c r="Q350" s="271"/>
      <c r="R350" s="272"/>
      <c r="S350" s="273"/>
      <c r="T350" s="274"/>
      <c r="U350" s="179"/>
      <c r="V350" s="180"/>
    </row>
    <row r="351" spans="1:22" ht="39.950000000000003" customHeight="1" x14ac:dyDescent="0.25">
      <c r="A351" s="254"/>
      <c r="B351" s="255"/>
      <c r="C351" s="256"/>
      <c r="D351" s="257"/>
      <c r="E351" s="257"/>
      <c r="F351" s="257"/>
      <c r="G351" s="257"/>
      <c r="H351" s="135">
        <f>IF(Tabla1[[#This Row],[SUELDO BRUTO
(A)]]="",0,ROUNDDOWN(D351+E351-G351,2))</f>
        <v>0</v>
      </c>
      <c r="I351" s="257"/>
      <c r="J351" s="67">
        <f>IF(OR(Tabla1[[#This Row],[SUELDO BRUTO
(A)]]="",Tabla1[[#This Row],[SALARIO BRUTO IMPUTADO
(D)]]=""),0,I351/D351)</f>
        <v>0</v>
      </c>
      <c r="K351" s="263"/>
      <c r="L351" s="138">
        <f>IF(OR(Tabla1[[#This Row],[S. SOCIAL / OTROS 
A CARGO EMPRESA
(B)]]="",Tabla1[[#This Row],[% IMPUTACIÓN ]]=""),0,E351*J351)</f>
        <v>0</v>
      </c>
      <c r="M351" s="135">
        <f>MIN(Tabla1[[#This Row],[S. SOCIAL EMPRESA (DECLARADA POR LA UNIVERSIDAD)]],Tabla1[[#This Row],[S. SOCIAL EMPRESA (MÁXIMO IMPUTABLE)]])</f>
        <v>0</v>
      </c>
      <c r="N351" s="138">
        <f>IF(OR(Tabla1[[#This Row],[BONIFICACIÓN CUOTAS S. SOCIAL EMPRESA
(C)]]="",Tabla1[[#This Row],[% IMPUTACIÓN ]]=""),0,G351*J351)</f>
        <v>0</v>
      </c>
      <c r="O351" s="139">
        <f t="shared" si="5"/>
        <v>0</v>
      </c>
      <c r="P351" s="270"/>
      <c r="Q351" s="271"/>
      <c r="R351" s="272"/>
      <c r="S351" s="273"/>
      <c r="T351" s="274"/>
      <c r="U351" s="179"/>
      <c r="V351" s="180"/>
    </row>
    <row r="352" spans="1:22" ht="39.950000000000003" customHeight="1" x14ac:dyDescent="0.25">
      <c r="A352" s="254"/>
      <c r="B352" s="255"/>
      <c r="C352" s="256"/>
      <c r="D352" s="257"/>
      <c r="E352" s="257"/>
      <c r="F352" s="257"/>
      <c r="G352" s="257"/>
      <c r="H352" s="135">
        <f>IF(Tabla1[[#This Row],[SUELDO BRUTO
(A)]]="",0,ROUNDDOWN(D352+E352-G352,2))</f>
        <v>0</v>
      </c>
      <c r="I352" s="257"/>
      <c r="J352" s="67">
        <f>IF(OR(Tabla1[[#This Row],[SUELDO BRUTO
(A)]]="",Tabla1[[#This Row],[SALARIO BRUTO IMPUTADO
(D)]]=""),0,I352/D352)</f>
        <v>0</v>
      </c>
      <c r="K352" s="263"/>
      <c r="L352" s="138">
        <f>IF(OR(Tabla1[[#This Row],[S. SOCIAL / OTROS 
A CARGO EMPRESA
(B)]]="",Tabla1[[#This Row],[% IMPUTACIÓN ]]=""),0,E352*J352)</f>
        <v>0</v>
      </c>
      <c r="M352" s="135">
        <f>MIN(Tabla1[[#This Row],[S. SOCIAL EMPRESA (DECLARADA POR LA UNIVERSIDAD)]],Tabla1[[#This Row],[S. SOCIAL EMPRESA (MÁXIMO IMPUTABLE)]])</f>
        <v>0</v>
      </c>
      <c r="N352" s="138">
        <f>IF(OR(Tabla1[[#This Row],[BONIFICACIÓN CUOTAS S. SOCIAL EMPRESA
(C)]]="",Tabla1[[#This Row],[% IMPUTACIÓN ]]=""),0,G352*J352)</f>
        <v>0</v>
      </c>
      <c r="O352" s="139">
        <f t="shared" si="5"/>
        <v>0</v>
      </c>
      <c r="P352" s="270"/>
      <c r="Q352" s="271"/>
      <c r="R352" s="272"/>
      <c r="S352" s="273"/>
      <c r="T352" s="274"/>
      <c r="U352" s="179"/>
      <c r="V352" s="180"/>
    </row>
    <row r="353" spans="1:22" ht="39.950000000000003" customHeight="1" x14ac:dyDescent="0.25">
      <c r="A353" s="254"/>
      <c r="B353" s="255"/>
      <c r="C353" s="256"/>
      <c r="D353" s="257"/>
      <c r="E353" s="257"/>
      <c r="F353" s="257"/>
      <c r="G353" s="257"/>
      <c r="H353" s="135">
        <f>IF(Tabla1[[#This Row],[SUELDO BRUTO
(A)]]="",0,ROUNDDOWN(D353+E353-G353,2))</f>
        <v>0</v>
      </c>
      <c r="I353" s="257"/>
      <c r="J353" s="67">
        <f>IF(OR(Tabla1[[#This Row],[SUELDO BRUTO
(A)]]="",Tabla1[[#This Row],[SALARIO BRUTO IMPUTADO
(D)]]=""),0,I353/D353)</f>
        <v>0</v>
      </c>
      <c r="K353" s="263"/>
      <c r="L353" s="138">
        <f>IF(OR(Tabla1[[#This Row],[S. SOCIAL / OTROS 
A CARGO EMPRESA
(B)]]="",Tabla1[[#This Row],[% IMPUTACIÓN ]]=""),0,E353*J353)</f>
        <v>0</v>
      </c>
      <c r="M353" s="135">
        <f>MIN(Tabla1[[#This Row],[S. SOCIAL EMPRESA (DECLARADA POR LA UNIVERSIDAD)]],Tabla1[[#This Row],[S. SOCIAL EMPRESA (MÁXIMO IMPUTABLE)]])</f>
        <v>0</v>
      </c>
      <c r="N353" s="138">
        <f>IF(OR(Tabla1[[#This Row],[BONIFICACIÓN CUOTAS S. SOCIAL EMPRESA
(C)]]="",Tabla1[[#This Row],[% IMPUTACIÓN ]]=""),0,G353*J353)</f>
        <v>0</v>
      </c>
      <c r="O353" s="139">
        <f t="shared" si="5"/>
        <v>0</v>
      </c>
      <c r="P353" s="270"/>
      <c r="Q353" s="271"/>
      <c r="R353" s="272"/>
      <c r="S353" s="273"/>
      <c r="T353" s="274"/>
      <c r="U353" s="179"/>
      <c r="V353" s="180"/>
    </row>
    <row r="354" spans="1:22" ht="39.950000000000003" customHeight="1" x14ac:dyDescent="0.25">
      <c r="A354" s="254"/>
      <c r="B354" s="255"/>
      <c r="C354" s="256"/>
      <c r="D354" s="257"/>
      <c r="E354" s="257"/>
      <c r="F354" s="257"/>
      <c r="G354" s="257"/>
      <c r="H354" s="135">
        <f>IF(Tabla1[[#This Row],[SUELDO BRUTO
(A)]]="",0,ROUNDDOWN(D354+E354-G354,2))</f>
        <v>0</v>
      </c>
      <c r="I354" s="257"/>
      <c r="J354" s="67">
        <f>IF(OR(Tabla1[[#This Row],[SUELDO BRUTO
(A)]]="",Tabla1[[#This Row],[SALARIO BRUTO IMPUTADO
(D)]]=""),0,I354/D354)</f>
        <v>0</v>
      </c>
      <c r="K354" s="263"/>
      <c r="L354" s="138">
        <f>IF(OR(Tabla1[[#This Row],[S. SOCIAL / OTROS 
A CARGO EMPRESA
(B)]]="",Tabla1[[#This Row],[% IMPUTACIÓN ]]=""),0,E354*J354)</f>
        <v>0</v>
      </c>
      <c r="M354" s="135">
        <f>MIN(Tabla1[[#This Row],[S. SOCIAL EMPRESA (DECLARADA POR LA UNIVERSIDAD)]],Tabla1[[#This Row],[S. SOCIAL EMPRESA (MÁXIMO IMPUTABLE)]])</f>
        <v>0</v>
      </c>
      <c r="N354" s="138">
        <f>IF(OR(Tabla1[[#This Row],[BONIFICACIÓN CUOTAS S. SOCIAL EMPRESA
(C)]]="",Tabla1[[#This Row],[% IMPUTACIÓN ]]=""),0,G354*J354)</f>
        <v>0</v>
      </c>
      <c r="O354" s="139">
        <f t="shared" si="5"/>
        <v>0</v>
      </c>
      <c r="P354" s="270"/>
      <c r="Q354" s="271"/>
      <c r="R354" s="272"/>
      <c r="S354" s="273"/>
      <c r="T354" s="274"/>
      <c r="U354" s="179"/>
      <c r="V354" s="180"/>
    </row>
    <row r="355" spans="1:22" ht="39.950000000000003" customHeight="1" x14ac:dyDescent="0.25">
      <c r="A355" s="254"/>
      <c r="B355" s="255"/>
      <c r="C355" s="256"/>
      <c r="D355" s="257"/>
      <c r="E355" s="257"/>
      <c r="F355" s="257"/>
      <c r="G355" s="257"/>
      <c r="H355" s="135">
        <f>IF(Tabla1[[#This Row],[SUELDO BRUTO
(A)]]="",0,ROUNDDOWN(D355+E355-G355,2))</f>
        <v>0</v>
      </c>
      <c r="I355" s="257"/>
      <c r="J355" s="67">
        <f>IF(OR(Tabla1[[#This Row],[SUELDO BRUTO
(A)]]="",Tabla1[[#This Row],[SALARIO BRUTO IMPUTADO
(D)]]=""),0,I355/D355)</f>
        <v>0</v>
      </c>
      <c r="K355" s="263"/>
      <c r="L355" s="138">
        <f>IF(OR(Tabla1[[#This Row],[S. SOCIAL / OTROS 
A CARGO EMPRESA
(B)]]="",Tabla1[[#This Row],[% IMPUTACIÓN ]]=""),0,E355*J355)</f>
        <v>0</v>
      </c>
      <c r="M355" s="135">
        <f>MIN(Tabla1[[#This Row],[S. SOCIAL EMPRESA (DECLARADA POR LA UNIVERSIDAD)]],Tabla1[[#This Row],[S. SOCIAL EMPRESA (MÁXIMO IMPUTABLE)]])</f>
        <v>0</v>
      </c>
      <c r="N355" s="138">
        <f>IF(OR(Tabla1[[#This Row],[BONIFICACIÓN CUOTAS S. SOCIAL EMPRESA
(C)]]="",Tabla1[[#This Row],[% IMPUTACIÓN ]]=""),0,G355*J355)</f>
        <v>0</v>
      </c>
      <c r="O355" s="139">
        <f t="shared" si="5"/>
        <v>0</v>
      </c>
      <c r="P355" s="270"/>
      <c r="Q355" s="271"/>
      <c r="R355" s="272"/>
      <c r="S355" s="273"/>
      <c r="T355" s="274"/>
      <c r="U355" s="179"/>
      <c r="V355" s="180"/>
    </row>
    <row r="356" spans="1:22" ht="39.950000000000003" customHeight="1" x14ac:dyDescent="0.25">
      <c r="A356" s="254"/>
      <c r="B356" s="255"/>
      <c r="C356" s="256"/>
      <c r="D356" s="257"/>
      <c r="E356" s="257"/>
      <c r="F356" s="257"/>
      <c r="G356" s="257"/>
      <c r="H356" s="135">
        <f>IF(Tabla1[[#This Row],[SUELDO BRUTO
(A)]]="",0,ROUNDDOWN(D356+E356-G356,2))</f>
        <v>0</v>
      </c>
      <c r="I356" s="257"/>
      <c r="J356" s="67">
        <f>IF(OR(Tabla1[[#This Row],[SUELDO BRUTO
(A)]]="",Tabla1[[#This Row],[SALARIO BRUTO IMPUTADO
(D)]]=""),0,I356/D356)</f>
        <v>0</v>
      </c>
      <c r="K356" s="263"/>
      <c r="L356" s="138">
        <f>IF(OR(Tabla1[[#This Row],[S. SOCIAL / OTROS 
A CARGO EMPRESA
(B)]]="",Tabla1[[#This Row],[% IMPUTACIÓN ]]=""),0,E356*J356)</f>
        <v>0</v>
      </c>
      <c r="M356" s="135">
        <f>MIN(Tabla1[[#This Row],[S. SOCIAL EMPRESA (DECLARADA POR LA UNIVERSIDAD)]],Tabla1[[#This Row],[S. SOCIAL EMPRESA (MÁXIMO IMPUTABLE)]])</f>
        <v>0</v>
      </c>
      <c r="N356" s="138">
        <f>IF(OR(Tabla1[[#This Row],[BONIFICACIÓN CUOTAS S. SOCIAL EMPRESA
(C)]]="",Tabla1[[#This Row],[% IMPUTACIÓN ]]=""),0,G356*J356)</f>
        <v>0</v>
      </c>
      <c r="O356" s="139">
        <f t="shared" si="5"/>
        <v>0</v>
      </c>
      <c r="P356" s="270"/>
      <c r="Q356" s="271"/>
      <c r="R356" s="272"/>
      <c r="S356" s="273"/>
      <c r="T356" s="274"/>
      <c r="U356" s="179"/>
      <c r="V356" s="180"/>
    </row>
    <row r="357" spans="1:22" ht="39.950000000000003" customHeight="1" x14ac:dyDescent="0.25">
      <c r="A357" s="254"/>
      <c r="B357" s="255"/>
      <c r="C357" s="256"/>
      <c r="D357" s="257"/>
      <c r="E357" s="257"/>
      <c r="F357" s="257"/>
      <c r="G357" s="257"/>
      <c r="H357" s="135">
        <f>IF(Tabla1[[#This Row],[SUELDO BRUTO
(A)]]="",0,ROUNDDOWN(D357+E357-G357,2))</f>
        <v>0</v>
      </c>
      <c r="I357" s="257"/>
      <c r="J357" s="67">
        <f>IF(OR(Tabla1[[#This Row],[SUELDO BRUTO
(A)]]="",Tabla1[[#This Row],[SALARIO BRUTO IMPUTADO
(D)]]=""),0,I357/D357)</f>
        <v>0</v>
      </c>
      <c r="K357" s="263"/>
      <c r="L357" s="138">
        <f>IF(OR(Tabla1[[#This Row],[S. SOCIAL / OTROS 
A CARGO EMPRESA
(B)]]="",Tabla1[[#This Row],[% IMPUTACIÓN ]]=""),0,E357*J357)</f>
        <v>0</v>
      </c>
      <c r="M357" s="135">
        <f>MIN(Tabla1[[#This Row],[S. SOCIAL EMPRESA (DECLARADA POR LA UNIVERSIDAD)]],Tabla1[[#This Row],[S. SOCIAL EMPRESA (MÁXIMO IMPUTABLE)]])</f>
        <v>0</v>
      </c>
      <c r="N357" s="138">
        <f>IF(OR(Tabla1[[#This Row],[BONIFICACIÓN CUOTAS S. SOCIAL EMPRESA
(C)]]="",Tabla1[[#This Row],[% IMPUTACIÓN ]]=""),0,G357*J357)</f>
        <v>0</v>
      </c>
      <c r="O357" s="139">
        <f t="shared" si="5"/>
        <v>0</v>
      </c>
      <c r="P357" s="270"/>
      <c r="Q357" s="271"/>
      <c r="R357" s="272"/>
      <c r="S357" s="273"/>
      <c r="T357" s="274"/>
      <c r="U357" s="179"/>
      <c r="V357" s="180"/>
    </row>
    <row r="358" spans="1:22" ht="39.950000000000003" customHeight="1" x14ac:dyDescent="0.25">
      <c r="A358" s="254"/>
      <c r="B358" s="255"/>
      <c r="C358" s="256"/>
      <c r="D358" s="257"/>
      <c r="E358" s="257"/>
      <c r="F358" s="257"/>
      <c r="G358" s="257"/>
      <c r="H358" s="135">
        <f>IF(Tabla1[[#This Row],[SUELDO BRUTO
(A)]]="",0,ROUNDDOWN(D358+E358-G358,2))</f>
        <v>0</v>
      </c>
      <c r="I358" s="257"/>
      <c r="J358" s="67">
        <f>IF(OR(Tabla1[[#This Row],[SUELDO BRUTO
(A)]]="",Tabla1[[#This Row],[SALARIO BRUTO IMPUTADO
(D)]]=""),0,I358/D358)</f>
        <v>0</v>
      </c>
      <c r="K358" s="263"/>
      <c r="L358" s="138">
        <f>IF(OR(Tabla1[[#This Row],[S. SOCIAL / OTROS 
A CARGO EMPRESA
(B)]]="",Tabla1[[#This Row],[% IMPUTACIÓN ]]=""),0,E358*J358)</f>
        <v>0</v>
      </c>
      <c r="M358" s="135">
        <f>MIN(Tabla1[[#This Row],[S. SOCIAL EMPRESA (DECLARADA POR LA UNIVERSIDAD)]],Tabla1[[#This Row],[S. SOCIAL EMPRESA (MÁXIMO IMPUTABLE)]])</f>
        <v>0</v>
      </c>
      <c r="N358" s="138">
        <f>IF(OR(Tabla1[[#This Row],[BONIFICACIÓN CUOTAS S. SOCIAL EMPRESA
(C)]]="",Tabla1[[#This Row],[% IMPUTACIÓN ]]=""),0,G358*J358)</f>
        <v>0</v>
      </c>
      <c r="O358" s="139">
        <f t="shared" si="5"/>
        <v>0</v>
      </c>
      <c r="P358" s="270"/>
      <c r="Q358" s="271"/>
      <c r="R358" s="272"/>
      <c r="S358" s="273"/>
      <c r="T358" s="274"/>
      <c r="U358" s="179"/>
      <c r="V358" s="180"/>
    </row>
    <row r="359" spans="1:22" ht="39.950000000000003" customHeight="1" x14ac:dyDescent="0.25">
      <c r="A359" s="254"/>
      <c r="B359" s="255"/>
      <c r="C359" s="256"/>
      <c r="D359" s="257"/>
      <c r="E359" s="257"/>
      <c r="F359" s="257"/>
      <c r="G359" s="257"/>
      <c r="H359" s="135">
        <f>IF(Tabla1[[#This Row],[SUELDO BRUTO
(A)]]="",0,ROUNDDOWN(D359+E359-G359,2))</f>
        <v>0</v>
      </c>
      <c r="I359" s="257"/>
      <c r="J359" s="67">
        <f>IF(OR(Tabla1[[#This Row],[SUELDO BRUTO
(A)]]="",Tabla1[[#This Row],[SALARIO BRUTO IMPUTADO
(D)]]=""),0,I359/D359)</f>
        <v>0</v>
      </c>
      <c r="K359" s="263"/>
      <c r="L359" s="138">
        <f>IF(OR(Tabla1[[#This Row],[S. SOCIAL / OTROS 
A CARGO EMPRESA
(B)]]="",Tabla1[[#This Row],[% IMPUTACIÓN ]]=""),0,E359*J359)</f>
        <v>0</v>
      </c>
      <c r="M359" s="135">
        <f>MIN(Tabla1[[#This Row],[S. SOCIAL EMPRESA (DECLARADA POR LA UNIVERSIDAD)]],Tabla1[[#This Row],[S. SOCIAL EMPRESA (MÁXIMO IMPUTABLE)]])</f>
        <v>0</v>
      </c>
      <c r="N359" s="138">
        <f>IF(OR(Tabla1[[#This Row],[BONIFICACIÓN CUOTAS S. SOCIAL EMPRESA
(C)]]="",Tabla1[[#This Row],[% IMPUTACIÓN ]]=""),0,G359*J359)</f>
        <v>0</v>
      </c>
      <c r="O359" s="139">
        <f t="shared" si="5"/>
        <v>0</v>
      </c>
      <c r="P359" s="270"/>
      <c r="Q359" s="271"/>
      <c r="R359" s="272"/>
      <c r="S359" s="273"/>
      <c r="T359" s="274"/>
      <c r="U359" s="179"/>
      <c r="V359" s="180"/>
    </row>
    <row r="360" spans="1:22" ht="39.950000000000003" customHeight="1" x14ac:dyDescent="0.25">
      <c r="A360" s="254"/>
      <c r="B360" s="255"/>
      <c r="C360" s="256"/>
      <c r="D360" s="257"/>
      <c r="E360" s="257"/>
      <c r="F360" s="257"/>
      <c r="G360" s="257"/>
      <c r="H360" s="135">
        <f>IF(Tabla1[[#This Row],[SUELDO BRUTO
(A)]]="",0,ROUNDDOWN(D360+E360-G360,2))</f>
        <v>0</v>
      </c>
      <c r="I360" s="257"/>
      <c r="J360" s="67">
        <f>IF(OR(Tabla1[[#This Row],[SUELDO BRUTO
(A)]]="",Tabla1[[#This Row],[SALARIO BRUTO IMPUTADO
(D)]]=""),0,I360/D360)</f>
        <v>0</v>
      </c>
      <c r="K360" s="263"/>
      <c r="L360" s="138">
        <f>IF(OR(Tabla1[[#This Row],[S. SOCIAL / OTROS 
A CARGO EMPRESA
(B)]]="",Tabla1[[#This Row],[% IMPUTACIÓN ]]=""),0,E360*J360)</f>
        <v>0</v>
      </c>
      <c r="M360" s="135">
        <f>MIN(Tabla1[[#This Row],[S. SOCIAL EMPRESA (DECLARADA POR LA UNIVERSIDAD)]],Tabla1[[#This Row],[S. SOCIAL EMPRESA (MÁXIMO IMPUTABLE)]])</f>
        <v>0</v>
      </c>
      <c r="N360" s="138">
        <f>IF(OR(Tabla1[[#This Row],[BONIFICACIÓN CUOTAS S. SOCIAL EMPRESA
(C)]]="",Tabla1[[#This Row],[% IMPUTACIÓN ]]=""),0,G360*J360)</f>
        <v>0</v>
      </c>
      <c r="O360" s="139">
        <f t="shared" si="5"/>
        <v>0</v>
      </c>
      <c r="P360" s="270"/>
      <c r="Q360" s="271"/>
      <c r="R360" s="272"/>
      <c r="S360" s="273"/>
      <c r="T360" s="274"/>
      <c r="U360" s="179"/>
      <c r="V360" s="180"/>
    </row>
    <row r="361" spans="1:22" ht="39.950000000000003" customHeight="1" x14ac:dyDescent="0.25">
      <c r="A361" s="254"/>
      <c r="B361" s="255"/>
      <c r="C361" s="256"/>
      <c r="D361" s="257"/>
      <c r="E361" s="257"/>
      <c r="F361" s="257"/>
      <c r="G361" s="257"/>
      <c r="H361" s="135">
        <f>IF(Tabla1[[#This Row],[SUELDO BRUTO
(A)]]="",0,ROUNDDOWN(D361+E361-G361,2))</f>
        <v>0</v>
      </c>
      <c r="I361" s="257"/>
      <c r="J361" s="67">
        <f>IF(OR(Tabla1[[#This Row],[SUELDO BRUTO
(A)]]="",Tabla1[[#This Row],[SALARIO BRUTO IMPUTADO
(D)]]=""),0,I361/D361)</f>
        <v>0</v>
      </c>
      <c r="K361" s="263"/>
      <c r="L361" s="138">
        <f>IF(OR(Tabla1[[#This Row],[S. SOCIAL / OTROS 
A CARGO EMPRESA
(B)]]="",Tabla1[[#This Row],[% IMPUTACIÓN ]]=""),0,E361*J361)</f>
        <v>0</v>
      </c>
      <c r="M361" s="135">
        <f>MIN(Tabla1[[#This Row],[S. SOCIAL EMPRESA (DECLARADA POR LA UNIVERSIDAD)]],Tabla1[[#This Row],[S. SOCIAL EMPRESA (MÁXIMO IMPUTABLE)]])</f>
        <v>0</v>
      </c>
      <c r="N361" s="138">
        <f>IF(OR(Tabla1[[#This Row],[BONIFICACIÓN CUOTAS S. SOCIAL EMPRESA
(C)]]="",Tabla1[[#This Row],[% IMPUTACIÓN ]]=""),0,G361*J361)</f>
        <v>0</v>
      </c>
      <c r="O361" s="139">
        <f t="shared" si="5"/>
        <v>0</v>
      </c>
      <c r="P361" s="270"/>
      <c r="Q361" s="271"/>
      <c r="R361" s="272"/>
      <c r="S361" s="273"/>
      <c r="T361" s="274"/>
      <c r="U361" s="179"/>
      <c r="V361" s="180"/>
    </row>
    <row r="362" spans="1:22" ht="39.950000000000003" customHeight="1" x14ac:dyDescent="0.25">
      <c r="A362" s="254"/>
      <c r="B362" s="255"/>
      <c r="C362" s="256"/>
      <c r="D362" s="257"/>
      <c r="E362" s="257"/>
      <c r="F362" s="257"/>
      <c r="G362" s="257"/>
      <c r="H362" s="135">
        <f>IF(Tabla1[[#This Row],[SUELDO BRUTO
(A)]]="",0,ROUNDDOWN(D362+E362-G362,2))</f>
        <v>0</v>
      </c>
      <c r="I362" s="257"/>
      <c r="J362" s="67">
        <f>IF(OR(Tabla1[[#This Row],[SUELDO BRUTO
(A)]]="",Tabla1[[#This Row],[SALARIO BRUTO IMPUTADO
(D)]]=""),0,I362/D362)</f>
        <v>0</v>
      </c>
      <c r="K362" s="263"/>
      <c r="L362" s="138">
        <f>IF(OR(Tabla1[[#This Row],[S. SOCIAL / OTROS 
A CARGO EMPRESA
(B)]]="",Tabla1[[#This Row],[% IMPUTACIÓN ]]=""),0,E362*J362)</f>
        <v>0</v>
      </c>
      <c r="M362" s="135">
        <f>MIN(Tabla1[[#This Row],[S. SOCIAL EMPRESA (DECLARADA POR LA UNIVERSIDAD)]],Tabla1[[#This Row],[S. SOCIAL EMPRESA (MÁXIMO IMPUTABLE)]])</f>
        <v>0</v>
      </c>
      <c r="N362" s="138">
        <f>IF(OR(Tabla1[[#This Row],[BONIFICACIÓN CUOTAS S. SOCIAL EMPRESA
(C)]]="",Tabla1[[#This Row],[% IMPUTACIÓN ]]=""),0,G362*J362)</f>
        <v>0</v>
      </c>
      <c r="O362" s="139">
        <f t="shared" si="5"/>
        <v>0</v>
      </c>
      <c r="P362" s="270"/>
      <c r="Q362" s="271"/>
      <c r="R362" s="272"/>
      <c r="S362" s="273"/>
      <c r="T362" s="274"/>
      <c r="U362" s="179"/>
      <c r="V362" s="180"/>
    </row>
    <row r="363" spans="1:22" ht="39.950000000000003" customHeight="1" x14ac:dyDescent="0.25">
      <c r="A363" s="254"/>
      <c r="B363" s="255"/>
      <c r="C363" s="256"/>
      <c r="D363" s="257"/>
      <c r="E363" s="257"/>
      <c r="F363" s="257"/>
      <c r="G363" s="257"/>
      <c r="H363" s="135">
        <f>IF(Tabla1[[#This Row],[SUELDO BRUTO
(A)]]="",0,ROUNDDOWN(D363+E363-G363,2))</f>
        <v>0</v>
      </c>
      <c r="I363" s="257"/>
      <c r="J363" s="67">
        <f>IF(OR(Tabla1[[#This Row],[SUELDO BRUTO
(A)]]="",Tabla1[[#This Row],[SALARIO BRUTO IMPUTADO
(D)]]=""),0,I363/D363)</f>
        <v>0</v>
      </c>
      <c r="K363" s="263"/>
      <c r="L363" s="138">
        <f>IF(OR(Tabla1[[#This Row],[S. SOCIAL / OTROS 
A CARGO EMPRESA
(B)]]="",Tabla1[[#This Row],[% IMPUTACIÓN ]]=""),0,E363*J363)</f>
        <v>0</v>
      </c>
      <c r="M363" s="135">
        <f>MIN(Tabla1[[#This Row],[S. SOCIAL EMPRESA (DECLARADA POR LA UNIVERSIDAD)]],Tabla1[[#This Row],[S. SOCIAL EMPRESA (MÁXIMO IMPUTABLE)]])</f>
        <v>0</v>
      </c>
      <c r="N363" s="138">
        <f>IF(OR(Tabla1[[#This Row],[BONIFICACIÓN CUOTAS S. SOCIAL EMPRESA
(C)]]="",Tabla1[[#This Row],[% IMPUTACIÓN ]]=""),0,G363*J363)</f>
        <v>0</v>
      </c>
      <c r="O363" s="139">
        <f t="shared" si="5"/>
        <v>0</v>
      </c>
      <c r="P363" s="270"/>
      <c r="Q363" s="271"/>
      <c r="R363" s="272"/>
      <c r="S363" s="273"/>
      <c r="T363" s="274"/>
      <c r="U363" s="179"/>
      <c r="V363" s="180"/>
    </row>
    <row r="364" spans="1:22" ht="39.950000000000003" customHeight="1" x14ac:dyDescent="0.25">
      <c r="A364" s="254"/>
      <c r="B364" s="255"/>
      <c r="C364" s="256"/>
      <c r="D364" s="257"/>
      <c r="E364" s="257"/>
      <c r="F364" s="257"/>
      <c r="G364" s="257"/>
      <c r="H364" s="135">
        <f>IF(Tabla1[[#This Row],[SUELDO BRUTO
(A)]]="",0,ROUNDDOWN(D364+E364-G364,2))</f>
        <v>0</v>
      </c>
      <c r="I364" s="257"/>
      <c r="J364" s="67">
        <f>IF(OR(Tabla1[[#This Row],[SUELDO BRUTO
(A)]]="",Tabla1[[#This Row],[SALARIO BRUTO IMPUTADO
(D)]]=""),0,I364/D364)</f>
        <v>0</v>
      </c>
      <c r="K364" s="263"/>
      <c r="L364" s="138">
        <f>IF(OR(Tabla1[[#This Row],[S. SOCIAL / OTROS 
A CARGO EMPRESA
(B)]]="",Tabla1[[#This Row],[% IMPUTACIÓN ]]=""),0,E364*J364)</f>
        <v>0</v>
      </c>
      <c r="M364" s="135">
        <f>MIN(Tabla1[[#This Row],[S. SOCIAL EMPRESA (DECLARADA POR LA UNIVERSIDAD)]],Tabla1[[#This Row],[S. SOCIAL EMPRESA (MÁXIMO IMPUTABLE)]])</f>
        <v>0</v>
      </c>
      <c r="N364" s="138">
        <f>IF(OR(Tabla1[[#This Row],[BONIFICACIÓN CUOTAS S. SOCIAL EMPRESA
(C)]]="",Tabla1[[#This Row],[% IMPUTACIÓN ]]=""),0,G364*J364)</f>
        <v>0</v>
      </c>
      <c r="O364" s="139">
        <f t="shared" si="5"/>
        <v>0</v>
      </c>
      <c r="P364" s="270"/>
      <c r="Q364" s="271"/>
      <c r="R364" s="272"/>
      <c r="S364" s="273"/>
      <c r="T364" s="274"/>
      <c r="U364" s="179"/>
      <c r="V364" s="180"/>
    </row>
    <row r="365" spans="1:22" ht="39.950000000000003" customHeight="1" x14ac:dyDescent="0.25">
      <c r="A365" s="254"/>
      <c r="B365" s="255"/>
      <c r="C365" s="256"/>
      <c r="D365" s="257"/>
      <c r="E365" s="257"/>
      <c r="F365" s="257"/>
      <c r="G365" s="257"/>
      <c r="H365" s="135">
        <f>IF(Tabla1[[#This Row],[SUELDO BRUTO
(A)]]="",0,ROUNDDOWN(D365+E365-G365,2))</f>
        <v>0</v>
      </c>
      <c r="I365" s="257"/>
      <c r="J365" s="67">
        <f>IF(OR(Tabla1[[#This Row],[SUELDO BRUTO
(A)]]="",Tabla1[[#This Row],[SALARIO BRUTO IMPUTADO
(D)]]=""),0,I365/D365)</f>
        <v>0</v>
      </c>
      <c r="K365" s="263"/>
      <c r="L365" s="138">
        <f>IF(OR(Tabla1[[#This Row],[S. SOCIAL / OTROS 
A CARGO EMPRESA
(B)]]="",Tabla1[[#This Row],[% IMPUTACIÓN ]]=""),0,E365*J365)</f>
        <v>0</v>
      </c>
      <c r="M365" s="135">
        <f>MIN(Tabla1[[#This Row],[S. SOCIAL EMPRESA (DECLARADA POR LA UNIVERSIDAD)]],Tabla1[[#This Row],[S. SOCIAL EMPRESA (MÁXIMO IMPUTABLE)]])</f>
        <v>0</v>
      </c>
      <c r="N365" s="138">
        <f>IF(OR(Tabla1[[#This Row],[BONIFICACIÓN CUOTAS S. SOCIAL EMPRESA
(C)]]="",Tabla1[[#This Row],[% IMPUTACIÓN ]]=""),0,G365*J365)</f>
        <v>0</v>
      </c>
      <c r="O365" s="139">
        <f t="shared" si="5"/>
        <v>0</v>
      </c>
      <c r="P365" s="270"/>
      <c r="Q365" s="271"/>
      <c r="R365" s="272"/>
      <c r="S365" s="273"/>
      <c r="T365" s="274"/>
      <c r="U365" s="179"/>
      <c r="V365" s="180"/>
    </row>
    <row r="366" spans="1:22" ht="39.950000000000003" customHeight="1" x14ac:dyDescent="0.25">
      <c r="A366" s="254"/>
      <c r="B366" s="255"/>
      <c r="C366" s="256"/>
      <c r="D366" s="257"/>
      <c r="E366" s="257"/>
      <c r="F366" s="257"/>
      <c r="G366" s="257"/>
      <c r="H366" s="135">
        <f>IF(Tabla1[[#This Row],[SUELDO BRUTO
(A)]]="",0,ROUNDDOWN(D366+E366-G366,2))</f>
        <v>0</v>
      </c>
      <c r="I366" s="257"/>
      <c r="J366" s="67">
        <f>IF(OR(Tabla1[[#This Row],[SUELDO BRUTO
(A)]]="",Tabla1[[#This Row],[SALARIO BRUTO IMPUTADO
(D)]]=""),0,I366/D366)</f>
        <v>0</v>
      </c>
      <c r="K366" s="263"/>
      <c r="L366" s="138">
        <f>IF(OR(Tabla1[[#This Row],[S. SOCIAL / OTROS 
A CARGO EMPRESA
(B)]]="",Tabla1[[#This Row],[% IMPUTACIÓN ]]=""),0,E366*J366)</f>
        <v>0</v>
      </c>
      <c r="M366" s="135">
        <f>MIN(Tabla1[[#This Row],[S. SOCIAL EMPRESA (DECLARADA POR LA UNIVERSIDAD)]],Tabla1[[#This Row],[S. SOCIAL EMPRESA (MÁXIMO IMPUTABLE)]])</f>
        <v>0</v>
      </c>
      <c r="N366" s="138">
        <f>IF(OR(Tabla1[[#This Row],[BONIFICACIÓN CUOTAS S. SOCIAL EMPRESA
(C)]]="",Tabla1[[#This Row],[% IMPUTACIÓN ]]=""),0,G366*J366)</f>
        <v>0</v>
      </c>
      <c r="O366" s="139">
        <f t="shared" si="5"/>
        <v>0</v>
      </c>
      <c r="P366" s="270"/>
      <c r="Q366" s="271"/>
      <c r="R366" s="272"/>
      <c r="S366" s="273"/>
      <c r="T366" s="274"/>
      <c r="U366" s="179"/>
      <c r="V366" s="180"/>
    </row>
    <row r="367" spans="1:22" ht="39.950000000000003" customHeight="1" x14ac:dyDescent="0.25">
      <c r="A367" s="254"/>
      <c r="B367" s="255"/>
      <c r="C367" s="256"/>
      <c r="D367" s="257"/>
      <c r="E367" s="257"/>
      <c r="F367" s="257"/>
      <c r="G367" s="257"/>
      <c r="H367" s="135">
        <f>IF(Tabla1[[#This Row],[SUELDO BRUTO
(A)]]="",0,ROUNDDOWN(D367+E367-G367,2))</f>
        <v>0</v>
      </c>
      <c r="I367" s="257"/>
      <c r="J367" s="67">
        <f>IF(OR(Tabla1[[#This Row],[SUELDO BRUTO
(A)]]="",Tabla1[[#This Row],[SALARIO BRUTO IMPUTADO
(D)]]=""),0,I367/D367)</f>
        <v>0</v>
      </c>
      <c r="K367" s="263"/>
      <c r="L367" s="138">
        <f>IF(OR(Tabla1[[#This Row],[S. SOCIAL / OTROS 
A CARGO EMPRESA
(B)]]="",Tabla1[[#This Row],[% IMPUTACIÓN ]]=""),0,E367*J367)</f>
        <v>0</v>
      </c>
      <c r="M367" s="135">
        <f>MIN(Tabla1[[#This Row],[S. SOCIAL EMPRESA (DECLARADA POR LA UNIVERSIDAD)]],Tabla1[[#This Row],[S. SOCIAL EMPRESA (MÁXIMO IMPUTABLE)]])</f>
        <v>0</v>
      </c>
      <c r="N367" s="138">
        <f>IF(OR(Tabla1[[#This Row],[BONIFICACIÓN CUOTAS S. SOCIAL EMPRESA
(C)]]="",Tabla1[[#This Row],[% IMPUTACIÓN ]]=""),0,G367*J367)</f>
        <v>0</v>
      </c>
      <c r="O367" s="139">
        <f t="shared" si="5"/>
        <v>0</v>
      </c>
      <c r="P367" s="270"/>
      <c r="Q367" s="271"/>
      <c r="R367" s="272"/>
      <c r="S367" s="273"/>
      <c r="T367" s="274"/>
      <c r="U367" s="179"/>
      <c r="V367" s="180"/>
    </row>
    <row r="368" spans="1:22" ht="39.950000000000003" customHeight="1" x14ac:dyDescent="0.25">
      <c r="A368" s="254"/>
      <c r="B368" s="255"/>
      <c r="C368" s="256"/>
      <c r="D368" s="257"/>
      <c r="E368" s="257"/>
      <c r="F368" s="257"/>
      <c r="G368" s="257"/>
      <c r="H368" s="135">
        <f>IF(Tabla1[[#This Row],[SUELDO BRUTO
(A)]]="",0,ROUNDDOWN(D368+E368-G368,2))</f>
        <v>0</v>
      </c>
      <c r="I368" s="257"/>
      <c r="J368" s="67">
        <f>IF(OR(Tabla1[[#This Row],[SUELDO BRUTO
(A)]]="",Tabla1[[#This Row],[SALARIO BRUTO IMPUTADO
(D)]]=""),0,I368/D368)</f>
        <v>0</v>
      </c>
      <c r="K368" s="263"/>
      <c r="L368" s="138">
        <f>IF(OR(Tabla1[[#This Row],[S. SOCIAL / OTROS 
A CARGO EMPRESA
(B)]]="",Tabla1[[#This Row],[% IMPUTACIÓN ]]=""),0,E368*J368)</f>
        <v>0</v>
      </c>
      <c r="M368" s="135">
        <f>MIN(Tabla1[[#This Row],[S. SOCIAL EMPRESA (DECLARADA POR LA UNIVERSIDAD)]],Tabla1[[#This Row],[S. SOCIAL EMPRESA (MÁXIMO IMPUTABLE)]])</f>
        <v>0</v>
      </c>
      <c r="N368" s="138">
        <f>IF(OR(Tabla1[[#This Row],[BONIFICACIÓN CUOTAS S. SOCIAL EMPRESA
(C)]]="",Tabla1[[#This Row],[% IMPUTACIÓN ]]=""),0,G368*J368)</f>
        <v>0</v>
      </c>
      <c r="O368" s="139">
        <f t="shared" si="5"/>
        <v>0</v>
      </c>
      <c r="P368" s="270"/>
      <c r="Q368" s="271"/>
      <c r="R368" s="272"/>
      <c r="S368" s="273"/>
      <c r="T368" s="274"/>
      <c r="U368" s="179"/>
      <c r="V368" s="180"/>
    </row>
    <row r="369" spans="1:22" ht="39.950000000000003" customHeight="1" x14ac:dyDescent="0.25">
      <c r="A369" s="254"/>
      <c r="B369" s="255"/>
      <c r="C369" s="256"/>
      <c r="D369" s="257"/>
      <c r="E369" s="257"/>
      <c r="F369" s="257"/>
      <c r="G369" s="257"/>
      <c r="H369" s="135">
        <f>IF(Tabla1[[#This Row],[SUELDO BRUTO
(A)]]="",0,ROUNDDOWN(D369+E369-G369,2))</f>
        <v>0</v>
      </c>
      <c r="I369" s="257"/>
      <c r="J369" s="67">
        <f>IF(OR(Tabla1[[#This Row],[SUELDO BRUTO
(A)]]="",Tabla1[[#This Row],[SALARIO BRUTO IMPUTADO
(D)]]=""),0,I369/D369)</f>
        <v>0</v>
      </c>
      <c r="K369" s="263"/>
      <c r="L369" s="138">
        <f>IF(OR(Tabla1[[#This Row],[S. SOCIAL / OTROS 
A CARGO EMPRESA
(B)]]="",Tabla1[[#This Row],[% IMPUTACIÓN ]]=""),0,E369*J369)</f>
        <v>0</v>
      </c>
      <c r="M369" s="135">
        <f>MIN(Tabla1[[#This Row],[S. SOCIAL EMPRESA (DECLARADA POR LA UNIVERSIDAD)]],Tabla1[[#This Row],[S. SOCIAL EMPRESA (MÁXIMO IMPUTABLE)]])</f>
        <v>0</v>
      </c>
      <c r="N369" s="138">
        <f>IF(OR(Tabla1[[#This Row],[BONIFICACIÓN CUOTAS S. SOCIAL EMPRESA
(C)]]="",Tabla1[[#This Row],[% IMPUTACIÓN ]]=""),0,G369*J369)</f>
        <v>0</v>
      </c>
      <c r="O369" s="139">
        <f t="shared" si="5"/>
        <v>0</v>
      </c>
      <c r="P369" s="270"/>
      <c r="Q369" s="271"/>
      <c r="R369" s="272"/>
      <c r="S369" s="273"/>
      <c r="T369" s="274"/>
      <c r="U369" s="179"/>
      <c r="V369" s="180"/>
    </row>
    <row r="370" spans="1:22" ht="39.950000000000003" customHeight="1" x14ac:dyDescent="0.25">
      <c r="A370" s="254"/>
      <c r="B370" s="255"/>
      <c r="C370" s="256"/>
      <c r="D370" s="257"/>
      <c r="E370" s="257"/>
      <c r="F370" s="257"/>
      <c r="G370" s="257"/>
      <c r="H370" s="135">
        <f>IF(Tabla1[[#This Row],[SUELDO BRUTO
(A)]]="",0,ROUNDDOWN(D370+E370-G370,2))</f>
        <v>0</v>
      </c>
      <c r="I370" s="257"/>
      <c r="J370" s="67">
        <f>IF(OR(Tabla1[[#This Row],[SUELDO BRUTO
(A)]]="",Tabla1[[#This Row],[SALARIO BRUTO IMPUTADO
(D)]]=""),0,I370/D370)</f>
        <v>0</v>
      </c>
      <c r="K370" s="263"/>
      <c r="L370" s="138">
        <f>IF(OR(Tabla1[[#This Row],[S. SOCIAL / OTROS 
A CARGO EMPRESA
(B)]]="",Tabla1[[#This Row],[% IMPUTACIÓN ]]=""),0,E370*J370)</f>
        <v>0</v>
      </c>
      <c r="M370" s="135">
        <f>MIN(Tabla1[[#This Row],[S. SOCIAL EMPRESA (DECLARADA POR LA UNIVERSIDAD)]],Tabla1[[#This Row],[S. SOCIAL EMPRESA (MÁXIMO IMPUTABLE)]])</f>
        <v>0</v>
      </c>
      <c r="N370" s="138">
        <f>IF(OR(Tabla1[[#This Row],[BONIFICACIÓN CUOTAS S. SOCIAL EMPRESA
(C)]]="",Tabla1[[#This Row],[% IMPUTACIÓN ]]=""),0,G370*J370)</f>
        <v>0</v>
      </c>
      <c r="O370" s="139">
        <f t="shared" si="5"/>
        <v>0</v>
      </c>
      <c r="P370" s="270"/>
      <c r="Q370" s="271"/>
      <c r="R370" s="272"/>
      <c r="S370" s="273"/>
      <c r="T370" s="274"/>
      <c r="U370" s="179"/>
      <c r="V370" s="180"/>
    </row>
    <row r="371" spans="1:22" ht="39.950000000000003" customHeight="1" x14ac:dyDescent="0.25">
      <c r="A371" s="254"/>
      <c r="B371" s="255"/>
      <c r="C371" s="256"/>
      <c r="D371" s="257"/>
      <c r="E371" s="257"/>
      <c r="F371" s="257"/>
      <c r="G371" s="257"/>
      <c r="H371" s="135">
        <f>IF(Tabla1[[#This Row],[SUELDO BRUTO
(A)]]="",0,ROUNDDOWN(D371+E371-G371,2))</f>
        <v>0</v>
      </c>
      <c r="I371" s="257"/>
      <c r="J371" s="67">
        <f>IF(OR(Tabla1[[#This Row],[SUELDO BRUTO
(A)]]="",Tabla1[[#This Row],[SALARIO BRUTO IMPUTADO
(D)]]=""),0,I371/D371)</f>
        <v>0</v>
      </c>
      <c r="K371" s="263"/>
      <c r="L371" s="138">
        <f>IF(OR(Tabla1[[#This Row],[S. SOCIAL / OTROS 
A CARGO EMPRESA
(B)]]="",Tabla1[[#This Row],[% IMPUTACIÓN ]]=""),0,E371*J371)</f>
        <v>0</v>
      </c>
      <c r="M371" s="135">
        <f>MIN(Tabla1[[#This Row],[S. SOCIAL EMPRESA (DECLARADA POR LA UNIVERSIDAD)]],Tabla1[[#This Row],[S. SOCIAL EMPRESA (MÁXIMO IMPUTABLE)]])</f>
        <v>0</v>
      </c>
      <c r="N371" s="138">
        <f>IF(OR(Tabla1[[#This Row],[BONIFICACIÓN CUOTAS S. SOCIAL EMPRESA
(C)]]="",Tabla1[[#This Row],[% IMPUTACIÓN ]]=""),0,G371*J371)</f>
        <v>0</v>
      </c>
      <c r="O371" s="139">
        <f t="shared" si="5"/>
        <v>0</v>
      </c>
      <c r="P371" s="270"/>
      <c r="Q371" s="271"/>
      <c r="R371" s="272"/>
      <c r="S371" s="273"/>
      <c r="T371" s="274"/>
      <c r="U371" s="179"/>
      <c r="V371" s="180"/>
    </row>
    <row r="372" spans="1:22" ht="39.950000000000003" customHeight="1" x14ac:dyDescent="0.25">
      <c r="A372" s="254"/>
      <c r="B372" s="255"/>
      <c r="C372" s="256"/>
      <c r="D372" s="257"/>
      <c r="E372" s="257"/>
      <c r="F372" s="257"/>
      <c r="G372" s="257"/>
      <c r="H372" s="135">
        <f>IF(Tabla1[[#This Row],[SUELDO BRUTO
(A)]]="",0,ROUNDDOWN(D372+E372-G372,2))</f>
        <v>0</v>
      </c>
      <c r="I372" s="257"/>
      <c r="J372" s="67">
        <f>IF(OR(Tabla1[[#This Row],[SUELDO BRUTO
(A)]]="",Tabla1[[#This Row],[SALARIO BRUTO IMPUTADO
(D)]]=""),0,I372/D372)</f>
        <v>0</v>
      </c>
      <c r="K372" s="263"/>
      <c r="L372" s="138">
        <f>IF(OR(Tabla1[[#This Row],[S. SOCIAL / OTROS 
A CARGO EMPRESA
(B)]]="",Tabla1[[#This Row],[% IMPUTACIÓN ]]=""),0,E372*J372)</f>
        <v>0</v>
      </c>
      <c r="M372" s="135">
        <f>MIN(Tabla1[[#This Row],[S. SOCIAL EMPRESA (DECLARADA POR LA UNIVERSIDAD)]],Tabla1[[#This Row],[S. SOCIAL EMPRESA (MÁXIMO IMPUTABLE)]])</f>
        <v>0</v>
      </c>
      <c r="N372" s="138">
        <f>IF(OR(Tabla1[[#This Row],[BONIFICACIÓN CUOTAS S. SOCIAL EMPRESA
(C)]]="",Tabla1[[#This Row],[% IMPUTACIÓN ]]=""),0,G372*J372)</f>
        <v>0</v>
      </c>
      <c r="O372" s="139">
        <f t="shared" si="5"/>
        <v>0</v>
      </c>
      <c r="P372" s="270"/>
      <c r="Q372" s="271"/>
      <c r="R372" s="272"/>
      <c r="S372" s="273"/>
      <c r="T372" s="274"/>
      <c r="U372" s="179"/>
      <c r="V372" s="180"/>
    </row>
    <row r="373" spans="1:22" ht="39.950000000000003" customHeight="1" x14ac:dyDescent="0.25">
      <c r="A373" s="254"/>
      <c r="B373" s="255"/>
      <c r="C373" s="256"/>
      <c r="D373" s="257"/>
      <c r="E373" s="257"/>
      <c r="F373" s="257"/>
      <c r="G373" s="257"/>
      <c r="H373" s="135">
        <f>IF(Tabla1[[#This Row],[SUELDO BRUTO
(A)]]="",0,ROUNDDOWN(D373+E373-G373,2))</f>
        <v>0</v>
      </c>
      <c r="I373" s="257"/>
      <c r="J373" s="67">
        <f>IF(OR(Tabla1[[#This Row],[SUELDO BRUTO
(A)]]="",Tabla1[[#This Row],[SALARIO BRUTO IMPUTADO
(D)]]=""),0,I373/D373)</f>
        <v>0</v>
      </c>
      <c r="K373" s="263"/>
      <c r="L373" s="138">
        <f>IF(OR(Tabla1[[#This Row],[S. SOCIAL / OTROS 
A CARGO EMPRESA
(B)]]="",Tabla1[[#This Row],[% IMPUTACIÓN ]]=""),0,E373*J373)</f>
        <v>0</v>
      </c>
      <c r="M373" s="135">
        <f>MIN(Tabla1[[#This Row],[S. SOCIAL EMPRESA (DECLARADA POR LA UNIVERSIDAD)]],Tabla1[[#This Row],[S. SOCIAL EMPRESA (MÁXIMO IMPUTABLE)]])</f>
        <v>0</v>
      </c>
      <c r="N373" s="138">
        <f>IF(OR(Tabla1[[#This Row],[BONIFICACIÓN CUOTAS S. SOCIAL EMPRESA
(C)]]="",Tabla1[[#This Row],[% IMPUTACIÓN ]]=""),0,G373*J373)</f>
        <v>0</v>
      </c>
      <c r="O373" s="139">
        <f t="shared" si="5"/>
        <v>0</v>
      </c>
      <c r="P373" s="270"/>
      <c r="Q373" s="271"/>
      <c r="R373" s="272"/>
      <c r="S373" s="273"/>
      <c r="T373" s="274"/>
      <c r="U373" s="179"/>
      <c r="V373" s="180"/>
    </row>
    <row r="374" spans="1:22" ht="39.950000000000003" customHeight="1" x14ac:dyDescent="0.25">
      <c r="A374" s="254"/>
      <c r="B374" s="255"/>
      <c r="C374" s="256"/>
      <c r="D374" s="257"/>
      <c r="E374" s="257"/>
      <c r="F374" s="257"/>
      <c r="G374" s="257"/>
      <c r="H374" s="135">
        <f>IF(Tabla1[[#This Row],[SUELDO BRUTO
(A)]]="",0,ROUNDDOWN(D374+E374-G374,2))</f>
        <v>0</v>
      </c>
      <c r="I374" s="257"/>
      <c r="J374" s="67">
        <f>IF(OR(Tabla1[[#This Row],[SUELDO BRUTO
(A)]]="",Tabla1[[#This Row],[SALARIO BRUTO IMPUTADO
(D)]]=""),0,I374/D374)</f>
        <v>0</v>
      </c>
      <c r="K374" s="263"/>
      <c r="L374" s="138">
        <f>IF(OR(Tabla1[[#This Row],[S. SOCIAL / OTROS 
A CARGO EMPRESA
(B)]]="",Tabla1[[#This Row],[% IMPUTACIÓN ]]=""),0,E374*J374)</f>
        <v>0</v>
      </c>
      <c r="M374" s="135">
        <f>MIN(Tabla1[[#This Row],[S. SOCIAL EMPRESA (DECLARADA POR LA UNIVERSIDAD)]],Tabla1[[#This Row],[S. SOCIAL EMPRESA (MÁXIMO IMPUTABLE)]])</f>
        <v>0</v>
      </c>
      <c r="N374" s="138">
        <f>IF(OR(Tabla1[[#This Row],[BONIFICACIÓN CUOTAS S. SOCIAL EMPRESA
(C)]]="",Tabla1[[#This Row],[% IMPUTACIÓN ]]=""),0,G374*J374)</f>
        <v>0</v>
      </c>
      <c r="O374" s="139">
        <f t="shared" si="5"/>
        <v>0</v>
      </c>
      <c r="P374" s="270"/>
      <c r="Q374" s="271"/>
      <c r="R374" s="272"/>
      <c r="S374" s="273"/>
      <c r="T374" s="274"/>
      <c r="U374" s="179"/>
      <c r="V374" s="180"/>
    </row>
    <row r="375" spans="1:22" ht="39.950000000000003" customHeight="1" x14ac:dyDescent="0.25">
      <c r="A375" s="254"/>
      <c r="B375" s="255"/>
      <c r="C375" s="256"/>
      <c r="D375" s="257"/>
      <c r="E375" s="257"/>
      <c r="F375" s="257"/>
      <c r="G375" s="257"/>
      <c r="H375" s="135">
        <f>IF(Tabla1[[#This Row],[SUELDO BRUTO
(A)]]="",0,ROUNDDOWN(D375+E375-G375,2))</f>
        <v>0</v>
      </c>
      <c r="I375" s="257"/>
      <c r="J375" s="67">
        <f>IF(OR(Tabla1[[#This Row],[SUELDO BRUTO
(A)]]="",Tabla1[[#This Row],[SALARIO BRUTO IMPUTADO
(D)]]=""),0,I375/D375)</f>
        <v>0</v>
      </c>
      <c r="K375" s="263"/>
      <c r="L375" s="138">
        <f>IF(OR(Tabla1[[#This Row],[S. SOCIAL / OTROS 
A CARGO EMPRESA
(B)]]="",Tabla1[[#This Row],[% IMPUTACIÓN ]]=""),0,E375*J375)</f>
        <v>0</v>
      </c>
      <c r="M375" s="135">
        <f>MIN(Tabla1[[#This Row],[S. SOCIAL EMPRESA (DECLARADA POR LA UNIVERSIDAD)]],Tabla1[[#This Row],[S. SOCIAL EMPRESA (MÁXIMO IMPUTABLE)]])</f>
        <v>0</v>
      </c>
      <c r="N375" s="138">
        <f>IF(OR(Tabla1[[#This Row],[BONIFICACIÓN CUOTAS S. SOCIAL EMPRESA
(C)]]="",Tabla1[[#This Row],[% IMPUTACIÓN ]]=""),0,G375*J375)</f>
        <v>0</v>
      </c>
      <c r="O375" s="139">
        <f t="shared" si="5"/>
        <v>0</v>
      </c>
      <c r="P375" s="270"/>
      <c r="Q375" s="271"/>
      <c r="R375" s="272"/>
      <c r="S375" s="273"/>
      <c r="T375" s="274"/>
      <c r="U375" s="179"/>
      <c r="V375" s="180"/>
    </row>
    <row r="376" spans="1:22" ht="39.950000000000003" customHeight="1" x14ac:dyDescent="0.25">
      <c r="A376" s="254"/>
      <c r="B376" s="255"/>
      <c r="C376" s="256"/>
      <c r="D376" s="257"/>
      <c r="E376" s="257"/>
      <c r="F376" s="257"/>
      <c r="G376" s="257"/>
      <c r="H376" s="135">
        <f>IF(Tabla1[[#This Row],[SUELDO BRUTO
(A)]]="",0,ROUNDDOWN(D376+E376-G376,2))</f>
        <v>0</v>
      </c>
      <c r="I376" s="257"/>
      <c r="J376" s="67">
        <f>IF(OR(Tabla1[[#This Row],[SUELDO BRUTO
(A)]]="",Tabla1[[#This Row],[SALARIO BRUTO IMPUTADO
(D)]]=""),0,I376/D376)</f>
        <v>0</v>
      </c>
      <c r="K376" s="263"/>
      <c r="L376" s="138">
        <f>IF(OR(Tabla1[[#This Row],[S. SOCIAL / OTROS 
A CARGO EMPRESA
(B)]]="",Tabla1[[#This Row],[% IMPUTACIÓN ]]=""),0,E376*J376)</f>
        <v>0</v>
      </c>
      <c r="M376" s="135">
        <f>MIN(Tabla1[[#This Row],[S. SOCIAL EMPRESA (DECLARADA POR LA UNIVERSIDAD)]],Tabla1[[#This Row],[S. SOCIAL EMPRESA (MÁXIMO IMPUTABLE)]])</f>
        <v>0</v>
      </c>
      <c r="N376" s="138">
        <f>IF(OR(Tabla1[[#This Row],[BONIFICACIÓN CUOTAS S. SOCIAL EMPRESA
(C)]]="",Tabla1[[#This Row],[% IMPUTACIÓN ]]=""),0,G376*J376)</f>
        <v>0</v>
      </c>
      <c r="O376" s="139">
        <f t="shared" si="5"/>
        <v>0</v>
      </c>
      <c r="P376" s="270"/>
      <c r="Q376" s="271"/>
      <c r="R376" s="272"/>
      <c r="S376" s="273"/>
      <c r="T376" s="274"/>
      <c r="U376" s="179"/>
      <c r="V376" s="180"/>
    </row>
    <row r="377" spans="1:22" ht="39.950000000000003" customHeight="1" x14ac:dyDescent="0.25">
      <c r="A377" s="254"/>
      <c r="B377" s="255"/>
      <c r="C377" s="256"/>
      <c r="D377" s="257"/>
      <c r="E377" s="257"/>
      <c r="F377" s="257"/>
      <c r="G377" s="257"/>
      <c r="H377" s="135">
        <f>IF(Tabla1[[#This Row],[SUELDO BRUTO
(A)]]="",0,ROUNDDOWN(D377+E377-G377,2))</f>
        <v>0</v>
      </c>
      <c r="I377" s="257"/>
      <c r="J377" s="67">
        <f>IF(OR(Tabla1[[#This Row],[SUELDO BRUTO
(A)]]="",Tabla1[[#This Row],[SALARIO BRUTO IMPUTADO
(D)]]=""),0,I377/D377)</f>
        <v>0</v>
      </c>
      <c r="K377" s="263"/>
      <c r="L377" s="138">
        <f>IF(OR(Tabla1[[#This Row],[S. SOCIAL / OTROS 
A CARGO EMPRESA
(B)]]="",Tabla1[[#This Row],[% IMPUTACIÓN ]]=""),0,E377*J377)</f>
        <v>0</v>
      </c>
      <c r="M377" s="135">
        <f>MIN(Tabla1[[#This Row],[S. SOCIAL EMPRESA (DECLARADA POR LA UNIVERSIDAD)]],Tabla1[[#This Row],[S. SOCIAL EMPRESA (MÁXIMO IMPUTABLE)]])</f>
        <v>0</v>
      </c>
      <c r="N377" s="138">
        <f>IF(OR(Tabla1[[#This Row],[BONIFICACIÓN CUOTAS S. SOCIAL EMPRESA
(C)]]="",Tabla1[[#This Row],[% IMPUTACIÓN ]]=""),0,G377*J377)</f>
        <v>0</v>
      </c>
      <c r="O377" s="139">
        <f t="shared" si="5"/>
        <v>0</v>
      </c>
      <c r="P377" s="270"/>
      <c r="Q377" s="271"/>
      <c r="R377" s="272"/>
      <c r="S377" s="273"/>
      <c r="T377" s="274"/>
      <c r="U377" s="179"/>
      <c r="V377" s="180"/>
    </row>
    <row r="378" spans="1:22" ht="39.950000000000003" customHeight="1" x14ac:dyDescent="0.25">
      <c r="A378" s="254"/>
      <c r="B378" s="255"/>
      <c r="C378" s="256"/>
      <c r="D378" s="257"/>
      <c r="E378" s="257"/>
      <c r="F378" s="257"/>
      <c r="G378" s="257"/>
      <c r="H378" s="135">
        <f>IF(Tabla1[[#This Row],[SUELDO BRUTO
(A)]]="",0,ROUNDDOWN(D378+E378-G378,2))</f>
        <v>0</v>
      </c>
      <c r="I378" s="257"/>
      <c r="J378" s="67">
        <f>IF(OR(Tabla1[[#This Row],[SUELDO BRUTO
(A)]]="",Tabla1[[#This Row],[SALARIO BRUTO IMPUTADO
(D)]]=""),0,I378/D378)</f>
        <v>0</v>
      </c>
      <c r="K378" s="263"/>
      <c r="L378" s="138">
        <f>IF(OR(Tabla1[[#This Row],[S. SOCIAL / OTROS 
A CARGO EMPRESA
(B)]]="",Tabla1[[#This Row],[% IMPUTACIÓN ]]=""),0,E378*J378)</f>
        <v>0</v>
      </c>
      <c r="M378" s="135">
        <f>MIN(Tabla1[[#This Row],[S. SOCIAL EMPRESA (DECLARADA POR LA UNIVERSIDAD)]],Tabla1[[#This Row],[S. SOCIAL EMPRESA (MÁXIMO IMPUTABLE)]])</f>
        <v>0</v>
      </c>
      <c r="N378" s="138">
        <f>IF(OR(Tabla1[[#This Row],[BONIFICACIÓN CUOTAS S. SOCIAL EMPRESA
(C)]]="",Tabla1[[#This Row],[% IMPUTACIÓN ]]=""),0,G378*J378)</f>
        <v>0</v>
      </c>
      <c r="O378" s="139">
        <f t="shared" si="5"/>
        <v>0</v>
      </c>
      <c r="P378" s="270"/>
      <c r="Q378" s="271"/>
      <c r="R378" s="272"/>
      <c r="S378" s="273"/>
      <c r="T378" s="274"/>
      <c r="U378" s="179"/>
      <c r="V378" s="180"/>
    </row>
    <row r="379" spans="1:22" ht="39.950000000000003" customHeight="1" x14ac:dyDescent="0.25">
      <c r="A379" s="254"/>
      <c r="B379" s="255"/>
      <c r="C379" s="256"/>
      <c r="D379" s="257"/>
      <c r="E379" s="257"/>
      <c r="F379" s="257"/>
      <c r="G379" s="257"/>
      <c r="H379" s="135">
        <f>IF(Tabla1[[#This Row],[SUELDO BRUTO
(A)]]="",0,ROUNDDOWN(D379+E379-G379,2))</f>
        <v>0</v>
      </c>
      <c r="I379" s="257"/>
      <c r="J379" s="67">
        <f>IF(OR(Tabla1[[#This Row],[SUELDO BRUTO
(A)]]="",Tabla1[[#This Row],[SALARIO BRUTO IMPUTADO
(D)]]=""),0,I379/D379)</f>
        <v>0</v>
      </c>
      <c r="K379" s="263"/>
      <c r="L379" s="138">
        <f>IF(OR(Tabla1[[#This Row],[S. SOCIAL / OTROS 
A CARGO EMPRESA
(B)]]="",Tabla1[[#This Row],[% IMPUTACIÓN ]]=""),0,E379*J379)</f>
        <v>0</v>
      </c>
      <c r="M379" s="135">
        <f>MIN(Tabla1[[#This Row],[S. SOCIAL EMPRESA (DECLARADA POR LA UNIVERSIDAD)]],Tabla1[[#This Row],[S. SOCIAL EMPRESA (MÁXIMO IMPUTABLE)]])</f>
        <v>0</v>
      </c>
      <c r="N379" s="138">
        <f>IF(OR(Tabla1[[#This Row],[BONIFICACIÓN CUOTAS S. SOCIAL EMPRESA
(C)]]="",Tabla1[[#This Row],[% IMPUTACIÓN ]]=""),0,G379*J379)</f>
        <v>0</v>
      </c>
      <c r="O379" s="139">
        <f t="shared" si="5"/>
        <v>0</v>
      </c>
      <c r="P379" s="270"/>
      <c r="Q379" s="271"/>
      <c r="R379" s="272"/>
      <c r="S379" s="273"/>
      <c r="T379" s="274"/>
      <c r="U379" s="179"/>
      <c r="V379" s="180"/>
    </row>
    <row r="380" spans="1:22" ht="39.950000000000003" customHeight="1" x14ac:dyDescent="0.25">
      <c r="A380" s="254"/>
      <c r="B380" s="255"/>
      <c r="C380" s="256"/>
      <c r="D380" s="257"/>
      <c r="E380" s="257"/>
      <c r="F380" s="257"/>
      <c r="G380" s="257"/>
      <c r="H380" s="135">
        <f>IF(Tabla1[[#This Row],[SUELDO BRUTO
(A)]]="",0,ROUNDDOWN(D380+E380-G380,2))</f>
        <v>0</v>
      </c>
      <c r="I380" s="257"/>
      <c r="J380" s="67">
        <f>IF(OR(Tabla1[[#This Row],[SUELDO BRUTO
(A)]]="",Tabla1[[#This Row],[SALARIO BRUTO IMPUTADO
(D)]]=""),0,I380/D380)</f>
        <v>0</v>
      </c>
      <c r="K380" s="263"/>
      <c r="L380" s="138">
        <f>IF(OR(Tabla1[[#This Row],[S. SOCIAL / OTROS 
A CARGO EMPRESA
(B)]]="",Tabla1[[#This Row],[% IMPUTACIÓN ]]=""),0,E380*J380)</f>
        <v>0</v>
      </c>
      <c r="M380" s="135">
        <f>MIN(Tabla1[[#This Row],[S. SOCIAL EMPRESA (DECLARADA POR LA UNIVERSIDAD)]],Tabla1[[#This Row],[S. SOCIAL EMPRESA (MÁXIMO IMPUTABLE)]])</f>
        <v>0</v>
      </c>
      <c r="N380" s="138">
        <f>IF(OR(Tabla1[[#This Row],[BONIFICACIÓN CUOTAS S. SOCIAL EMPRESA
(C)]]="",Tabla1[[#This Row],[% IMPUTACIÓN ]]=""),0,G380*J380)</f>
        <v>0</v>
      </c>
      <c r="O380" s="139">
        <f t="shared" si="5"/>
        <v>0</v>
      </c>
      <c r="P380" s="270"/>
      <c r="Q380" s="271"/>
      <c r="R380" s="272"/>
      <c r="S380" s="273"/>
      <c r="T380" s="274"/>
      <c r="U380" s="179"/>
      <c r="V380" s="180"/>
    </row>
    <row r="381" spans="1:22" ht="39.950000000000003" customHeight="1" x14ac:dyDescent="0.25">
      <c r="A381" s="254"/>
      <c r="B381" s="255"/>
      <c r="C381" s="256"/>
      <c r="D381" s="257"/>
      <c r="E381" s="257"/>
      <c r="F381" s="257"/>
      <c r="G381" s="257"/>
      <c r="H381" s="135">
        <f>IF(Tabla1[[#This Row],[SUELDO BRUTO
(A)]]="",0,ROUNDDOWN(D381+E381-G381,2))</f>
        <v>0</v>
      </c>
      <c r="I381" s="257"/>
      <c r="J381" s="67">
        <f>IF(OR(Tabla1[[#This Row],[SUELDO BRUTO
(A)]]="",Tabla1[[#This Row],[SALARIO BRUTO IMPUTADO
(D)]]=""),0,I381/D381)</f>
        <v>0</v>
      </c>
      <c r="K381" s="263"/>
      <c r="L381" s="138">
        <f>IF(OR(Tabla1[[#This Row],[S. SOCIAL / OTROS 
A CARGO EMPRESA
(B)]]="",Tabla1[[#This Row],[% IMPUTACIÓN ]]=""),0,E381*J381)</f>
        <v>0</v>
      </c>
      <c r="M381" s="135">
        <f>MIN(Tabla1[[#This Row],[S. SOCIAL EMPRESA (DECLARADA POR LA UNIVERSIDAD)]],Tabla1[[#This Row],[S. SOCIAL EMPRESA (MÁXIMO IMPUTABLE)]])</f>
        <v>0</v>
      </c>
      <c r="N381" s="138">
        <f>IF(OR(Tabla1[[#This Row],[BONIFICACIÓN CUOTAS S. SOCIAL EMPRESA
(C)]]="",Tabla1[[#This Row],[% IMPUTACIÓN ]]=""),0,G381*J381)</f>
        <v>0</v>
      </c>
      <c r="O381" s="139">
        <f t="shared" si="5"/>
        <v>0</v>
      </c>
      <c r="P381" s="270"/>
      <c r="Q381" s="271"/>
      <c r="R381" s="272"/>
      <c r="S381" s="273"/>
      <c r="T381" s="274"/>
      <c r="U381" s="179"/>
      <c r="V381" s="180"/>
    </row>
    <row r="382" spans="1:22" ht="39.950000000000003" customHeight="1" x14ac:dyDescent="0.25">
      <c r="A382" s="254"/>
      <c r="B382" s="255"/>
      <c r="C382" s="256"/>
      <c r="D382" s="257"/>
      <c r="E382" s="257"/>
      <c r="F382" s="257"/>
      <c r="G382" s="257"/>
      <c r="H382" s="135">
        <f>IF(Tabla1[[#This Row],[SUELDO BRUTO
(A)]]="",0,ROUNDDOWN(D382+E382-G382,2))</f>
        <v>0</v>
      </c>
      <c r="I382" s="257"/>
      <c r="J382" s="67">
        <f>IF(OR(Tabla1[[#This Row],[SUELDO BRUTO
(A)]]="",Tabla1[[#This Row],[SALARIO BRUTO IMPUTADO
(D)]]=""),0,I382/D382)</f>
        <v>0</v>
      </c>
      <c r="K382" s="263"/>
      <c r="L382" s="138">
        <f>IF(OR(Tabla1[[#This Row],[S. SOCIAL / OTROS 
A CARGO EMPRESA
(B)]]="",Tabla1[[#This Row],[% IMPUTACIÓN ]]=""),0,E382*J382)</f>
        <v>0</v>
      </c>
      <c r="M382" s="135">
        <f>MIN(Tabla1[[#This Row],[S. SOCIAL EMPRESA (DECLARADA POR LA UNIVERSIDAD)]],Tabla1[[#This Row],[S. SOCIAL EMPRESA (MÁXIMO IMPUTABLE)]])</f>
        <v>0</v>
      </c>
      <c r="N382" s="138">
        <f>IF(OR(Tabla1[[#This Row],[BONIFICACIÓN CUOTAS S. SOCIAL EMPRESA
(C)]]="",Tabla1[[#This Row],[% IMPUTACIÓN ]]=""),0,G382*J382)</f>
        <v>0</v>
      </c>
      <c r="O382" s="139">
        <f t="shared" si="5"/>
        <v>0</v>
      </c>
      <c r="P382" s="270"/>
      <c r="Q382" s="271"/>
      <c r="R382" s="272"/>
      <c r="S382" s="273"/>
      <c r="T382" s="274"/>
      <c r="U382" s="179"/>
      <c r="V382" s="180"/>
    </row>
    <row r="383" spans="1:22" ht="39.950000000000003" customHeight="1" x14ac:dyDescent="0.25">
      <c r="A383" s="254"/>
      <c r="B383" s="255"/>
      <c r="C383" s="256"/>
      <c r="D383" s="257"/>
      <c r="E383" s="257"/>
      <c r="F383" s="257"/>
      <c r="G383" s="257"/>
      <c r="H383" s="135">
        <f>IF(Tabla1[[#This Row],[SUELDO BRUTO
(A)]]="",0,ROUNDDOWN(D383+E383-G383,2))</f>
        <v>0</v>
      </c>
      <c r="I383" s="257"/>
      <c r="J383" s="67">
        <f>IF(OR(Tabla1[[#This Row],[SUELDO BRUTO
(A)]]="",Tabla1[[#This Row],[SALARIO BRUTO IMPUTADO
(D)]]=""),0,I383/D383)</f>
        <v>0</v>
      </c>
      <c r="K383" s="263"/>
      <c r="L383" s="138">
        <f>IF(OR(Tabla1[[#This Row],[S. SOCIAL / OTROS 
A CARGO EMPRESA
(B)]]="",Tabla1[[#This Row],[% IMPUTACIÓN ]]=""),0,E383*J383)</f>
        <v>0</v>
      </c>
      <c r="M383" s="135">
        <f>MIN(Tabla1[[#This Row],[S. SOCIAL EMPRESA (DECLARADA POR LA UNIVERSIDAD)]],Tabla1[[#This Row],[S. SOCIAL EMPRESA (MÁXIMO IMPUTABLE)]])</f>
        <v>0</v>
      </c>
      <c r="N383" s="138">
        <f>IF(OR(Tabla1[[#This Row],[BONIFICACIÓN CUOTAS S. SOCIAL EMPRESA
(C)]]="",Tabla1[[#This Row],[% IMPUTACIÓN ]]=""),0,G383*J383)</f>
        <v>0</v>
      </c>
      <c r="O383" s="139">
        <f t="shared" si="5"/>
        <v>0</v>
      </c>
      <c r="P383" s="270"/>
      <c r="Q383" s="271"/>
      <c r="R383" s="272"/>
      <c r="S383" s="273"/>
      <c r="T383" s="274"/>
      <c r="U383" s="179"/>
      <c r="V383" s="180"/>
    </row>
    <row r="384" spans="1:22" ht="39.950000000000003" customHeight="1" x14ac:dyDescent="0.25">
      <c r="A384" s="254"/>
      <c r="B384" s="255"/>
      <c r="C384" s="256"/>
      <c r="D384" s="257"/>
      <c r="E384" s="257"/>
      <c r="F384" s="257"/>
      <c r="G384" s="257"/>
      <c r="H384" s="135">
        <f>IF(Tabla1[[#This Row],[SUELDO BRUTO
(A)]]="",0,ROUNDDOWN(D384+E384-G384,2))</f>
        <v>0</v>
      </c>
      <c r="I384" s="257"/>
      <c r="J384" s="67">
        <f>IF(OR(Tabla1[[#This Row],[SUELDO BRUTO
(A)]]="",Tabla1[[#This Row],[SALARIO BRUTO IMPUTADO
(D)]]=""),0,I384/D384)</f>
        <v>0</v>
      </c>
      <c r="K384" s="263"/>
      <c r="L384" s="138">
        <f>IF(OR(Tabla1[[#This Row],[S. SOCIAL / OTROS 
A CARGO EMPRESA
(B)]]="",Tabla1[[#This Row],[% IMPUTACIÓN ]]=""),0,E384*J384)</f>
        <v>0</v>
      </c>
      <c r="M384" s="135">
        <f>MIN(Tabla1[[#This Row],[S. SOCIAL EMPRESA (DECLARADA POR LA UNIVERSIDAD)]],Tabla1[[#This Row],[S. SOCIAL EMPRESA (MÁXIMO IMPUTABLE)]])</f>
        <v>0</v>
      </c>
      <c r="N384" s="138">
        <f>IF(OR(Tabla1[[#This Row],[BONIFICACIÓN CUOTAS S. SOCIAL EMPRESA
(C)]]="",Tabla1[[#This Row],[% IMPUTACIÓN ]]=""),0,G384*J384)</f>
        <v>0</v>
      </c>
      <c r="O384" s="139">
        <f t="shared" si="5"/>
        <v>0</v>
      </c>
      <c r="P384" s="270"/>
      <c r="Q384" s="271"/>
      <c r="R384" s="272"/>
      <c r="S384" s="273"/>
      <c r="T384" s="274"/>
      <c r="U384" s="179"/>
      <c r="V384" s="180"/>
    </row>
    <row r="385" spans="1:22" ht="39.950000000000003" customHeight="1" x14ac:dyDescent="0.25">
      <c r="A385" s="254"/>
      <c r="B385" s="255"/>
      <c r="C385" s="256"/>
      <c r="D385" s="257"/>
      <c r="E385" s="257"/>
      <c r="F385" s="257"/>
      <c r="G385" s="257"/>
      <c r="H385" s="135">
        <f>IF(Tabla1[[#This Row],[SUELDO BRUTO
(A)]]="",0,ROUNDDOWN(D385+E385-G385,2))</f>
        <v>0</v>
      </c>
      <c r="I385" s="257"/>
      <c r="J385" s="67">
        <f>IF(OR(Tabla1[[#This Row],[SUELDO BRUTO
(A)]]="",Tabla1[[#This Row],[SALARIO BRUTO IMPUTADO
(D)]]=""),0,I385/D385)</f>
        <v>0</v>
      </c>
      <c r="K385" s="263"/>
      <c r="L385" s="138">
        <f>IF(OR(Tabla1[[#This Row],[S. SOCIAL / OTROS 
A CARGO EMPRESA
(B)]]="",Tabla1[[#This Row],[% IMPUTACIÓN ]]=""),0,E385*J385)</f>
        <v>0</v>
      </c>
      <c r="M385" s="135">
        <f>MIN(Tabla1[[#This Row],[S. SOCIAL EMPRESA (DECLARADA POR LA UNIVERSIDAD)]],Tabla1[[#This Row],[S. SOCIAL EMPRESA (MÁXIMO IMPUTABLE)]])</f>
        <v>0</v>
      </c>
      <c r="N385" s="138">
        <f>IF(OR(Tabla1[[#This Row],[BONIFICACIÓN CUOTAS S. SOCIAL EMPRESA
(C)]]="",Tabla1[[#This Row],[% IMPUTACIÓN ]]=""),0,G385*J385)</f>
        <v>0</v>
      </c>
      <c r="O385" s="139">
        <f t="shared" si="5"/>
        <v>0</v>
      </c>
      <c r="P385" s="270"/>
      <c r="Q385" s="271"/>
      <c r="R385" s="272"/>
      <c r="S385" s="273"/>
      <c r="T385" s="274"/>
      <c r="U385" s="179"/>
      <c r="V385" s="180"/>
    </row>
    <row r="386" spans="1:22" ht="39.950000000000003" customHeight="1" x14ac:dyDescent="0.25">
      <c r="A386" s="254"/>
      <c r="B386" s="255"/>
      <c r="C386" s="256"/>
      <c r="D386" s="257"/>
      <c r="E386" s="257"/>
      <c r="F386" s="257"/>
      <c r="G386" s="257"/>
      <c r="H386" s="135">
        <f>IF(Tabla1[[#This Row],[SUELDO BRUTO
(A)]]="",0,ROUNDDOWN(D386+E386-G386,2))</f>
        <v>0</v>
      </c>
      <c r="I386" s="257"/>
      <c r="J386" s="67">
        <f>IF(OR(Tabla1[[#This Row],[SUELDO BRUTO
(A)]]="",Tabla1[[#This Row],[SALARIO BRUTO IMPUTADO
(D)]]=""),0,I386/D386)</f>
        <v>0</v>
      </c>
      <c r="K386" s="263"/>
      <c r="L386" s="138">
        <f>IF(OR(Tabla1[[#This Row],[S. SOCIAL / OTROS 
A CARGO EMPRESA
(B)]]="",Tabla1[[#This Row],[% IMPUTACIÓN ]]=""),0,E386*J386)</f>
        <v>0</v>
      </c>
      <c r="M386" s="135">
        <f>MIN(Tabla1[[#This Row],[S. SOCIAL EMPRESA (DECLARADA POR LA UNIVERSIDAD)]],Tabla1[[#This Row],[S. SOCIAL EMPRESA (MÁXIMO IMPUTABLE)]])</f>
        <v>0</v>
      </c>
      <c r="N386" s="138">
        <f>IF(OR(Tabla1[[#This Row],[BONIFICACIÓN CUOTAS S. SOCIAL EMPRESA
(C)]]="",Tabla1[[#This Row],[% IMPUTACIÓN ]]=""),0,G386*J386)</f>
        <v>0</v>
      </c>
      <c r="O386" s="139">
        <f t="shared" si="5"/>
        <v>0</v>
      </c>
      <c r="P386" s="270"/>
      <c r="Q386" s="271"/>
      <c r="R386" s="272"/>
      <c r="S386" s="273"/>
      <c r="T386" s="274"/>
      <c r="U386" s="179"/>
      <c r="V386" s="180"/>
    </row>
    <row r="387" spans="1:22" ht="39.950000000000003" customHeight="1" x14ac:dyDescent="0.25">
      <c r="A387" s="254"/>
      <c r="B387" s="255"/>
      <c r="C387" s="256"/>
      <c r="D387" s="257"/>
      <c r="E387" s="257"/>
      <c r="F387" s="257"/>
      <c r="G387" s="257"/>
      <c r="H387" s="135">
        <f>IF(Tabla1[[#This Row],[SUELDO BRUTO
(A)]]="",0,ROUNDDOWN(D387+E387-G387,2))</f>
        <v>0</v>
      </c>
      <c r="I387" s="257"/>
      <c r="J387" s="67">
        <f>IF(OR(Tabla1[[#This Row],[SUELDO BRUTO
(A)]]="",Tabla1[[#This Row],[SALARIO BRUTO IMPUTADO
(D)]]=""),0,I387/D387)</f>
        <v>0</v>
      </c>
      <c r="K387" s="263"/>
      <c r="L387" s="138">
        <f>IF(OR(Tabla1[[#This Row],[S. SOCIAL / OTROS 
A CARGO EMPRESA
(B)]]="",Tabla1[[#This Row],[% IMPUTACIÓN ]]=""),0,E387*J387)</f>
        <v>0</v>
      </c>
      <c r="M387" s="135">
        <f>MIN(Tabla1[[#This Row],[S. SOCIAL EMPRESA (DECLARADA POR LA UNIVERSIDAD)]],Tabla1[[#This Row],[S. SOCIAL EMPRESA (MÁXIMO IMPUTABLE)]])</f>
        <v>0</v>
      </c>
      <c r="N387" s="138">
        <f>IF(OR(Tabla1[[#This Row],[BONIFICACIÓN CUOTAS S. SOCIAL EMPRESA
(C)]]="",Tabla1[[#This Row],[% IMPUTACIÓN ]]=""),0,G387*J387)</f>
        <v>0</v>
      </c>
      <c r="O387" s="139">
        <f t="shared" si="5"/>
        <v>0</v>
      </c>
      <c r="P387" s="270"/>
      <c r="Q387" s="271"/>
      <c r="R387" s="272"/>
      <c r="S387" s="273"/>
      <c r="T387" s="274"/>
      <c r="U387" s="179"/>
      <c r="V387" s="180"/>
    </row>
    <row r="388" spans="1:22" ht="39.950000000000003" customHeight="1" x14ac:dyDescent="0.25">
      <c r="A388" s="254"/>
      <c r="B388" s="255"/>
      <c r="C388" s="256"/>
      <c r="D388" s="257"/>
      <c r="E388" s="257"/>
      <c r="F388" s="257"/>
      <c r="G388" s="257"/>
      <c r="H388" s="135">
        <f>IF(Tabla1[[#This Row],[SUELDO BRUTO
(A)]]="",0,ROUNDDOWN(D388+E388-G388,2))</f>
        <v>0</v>
      </c>
      <c r="I388" s="257"/>
      <c r="J388" s="67">
        <f>IF(OR(Tabla1[[#This Row],[SUELDO BRUTO
(A)]]="",Tabla1[[#This Row],[SALARIO BRUTO IMPUTADO
(D)]]=""),0,I388/D388)</f>
        <v>0</v>
      </c>
      <c r="K388" s="263"/>
      <c r="L388" s="138">
        <f>IF(OR(Tabla1[[#This Row],[S. SOCIAL / OTROS 
A CARGO EMPRESA
(B)]]="",Tabla1[[#This Row],[% IMPUTACIÓN ]]=""),0,E388*J388)</f>
        <v>0</v>
      </c>
      <c r="M388" s="135">
        <f>MIN(Tabla1[[#This Row],[S. SOCIAL EMPRESA (DECLARADA POR LA UNIVERSIDAD)]],Tabla1[[#This Row],[S. SOCIAL EMPRESA (MÁXIMO IMPUTABLE)]])</f>
        <v>0</v>
      </c>
      <c r="N388" s="138">
        <f>IF(OR(Tabla1[[#This Row],[BONIFICACIÓN CUOTAS S. SOCIAL EMPRESA
(C)]]="",Tabla1[[#This Row],[% IMPUTACIÓN ]]=""),0,G388*J388)</f>
        <v>0</v>
      </c>
      <c r="O388" s="139">
        <f t="shared" si="5"/>
        <v>0</v>
      </c>
      <c r="P388" s="270"/>
      <c r="Q388" s="271"/>
      <c r="R388" s="272"/>
      <c r="S388" s="273"/>
      <c r="T388" s="274"/>
      <c r="U388" s="179"/>
      <c r="V388" s="180"/>
    </row>
    <row r="389" spans="1:22" ht="39.950000000000003" customHeight="1" x14ac:dyDescent="0.25">
      <c r="A389" s="254"/>
      <c r="B389" s="255"/>
      <c r="C389" s="256"/>
      <c r="D389" s="257"/>
      <c r="E389" s="257"/>
      <c r="F389" s="257"/>
      <c r="G389" s="257"/>
      <c r="H389" s="135">
        <f>IF(Tabla1[[#This Row],[SUELDO BRUTO
(A)]]="",0,ROUNDDOWN(D389+E389-G389,2))</f>
        <v>0</v>
      </c>
      <c r="I389" s="257"/>
      <c r="J389" s="67">
        <f>IF(OR(Tabla1[[#This Row],[SUELDO BRUTO
(A)]]="",Tabla1[[#This Row],[SALARIO BRUTO IMPUTADO
(D)]]=""),0,I389/D389)</f>
        <v>0</v>
      </c>
      <c r="K389" s="263"/>
      <c r="L389" s="138">
        <f>IF(OR(Tabla1[[#This Row],[S. SOCIAL / OTROS 
A CARGO EMPRESA
(B)]]="",Tabla1[[#This Row],[% IMPUTACIÓN ]]=""),0,E389*J389)</f>
        <v>0</v>
      </c>
      <c r="M389" s="135">
        <f>MIN(Tabla1[[#This Row],[S. SOCIAL EMPRESA (DECLARADA POR LA UNIVERSIDAD)]],Tabla1[[#This Row],[S. SOCIAL EMPRESA (MÁXIMO IMPUTABLE)]])</f>
        <v>0</v>
      </c>
      <c r="N389" s="138">
        <f>IF(OR(Tabla1[[#This Row],[BONIFICACIÓN CUOTAS S. SOCIAL EMPRESA
(C)]]="",Tabla1[[#This Row],[% IMPUTACIÓN ]]=""),0,G389*J389)</f>
        <v>0</v>
      </c>
      <c r="O389" s="139">
        <f t="shared" si="5"/>
        <v>0</v>
      </c>
      <c r="P389" s="270"/>
      <c r="Q389" s="271"/>
      <c r="R389" s="272"/>
      <c r="S389" s="273"/>
      <c r="T389" s="274"/>
      <c r="U389" s="179"/>
      <c r="V389" s="180"/>
    </row>
    <row r="390" spans="1:22" ht="39.950000000000003" customHeight="1" x14ac:dyDescent="0.25">
      <c r="A390" s="254"/>
      <c r="B390" s="255"/>
      <c r="C390" s="256"/>
      <c r="D390" s="257"/>
      <c r="E390" s="257"/>
      <c r="F390" s="257"/>
      <c r="G390" s="257"/>
      <c r="H390" s="135">
        <f>IF(Tabla1[[#This Row],[SUELDO BRUTO
(A)]]="",0,ROUNDDOWN(D390+E390-G390,2))</f>
        <v>0</v>
      </c>
      <c r="I390" s="257"/>
      <c r="J390" s="67">
        <f>IF(OR(Tabla1[[#This Row],[SUELDO BRUTO
(A)]]="",Tabla1[[#This Row],[SALARIO BRUTO IMPUTADO
(D)]]=""),0,I390/D390)</f>
        <v>0</v>
      </c>
      <c r="K390" s="263"/>
      <c r="L390" s="138">
        <f>IF(OR(Tabla1[[#This Row],[S. SOCIAL / OTROS 
A CARGO EMPRESA
(B)]]="",Tabla1[[#This Row],[% IMPUTACIÓN ]]=""),0,E390*J390)</f>
        <v>0</v>
      </c>
      <c r="M390" s="135">
        <f>MIN(Tabla1[[#This Row],[S. SOCIAL EMPRESA (DECLARADA POR LA UNIVERSIDAD)]],Tabla1[[#This Row],[S. SOCIAL EMPRESA (MÁXIMO IMPUTABLE)]])</f>
        <v>0</v>
      </c>
      <c r="N390" s="138">
        <f>IF(OR(Tabla1[[#This Row],[BONIFICACIÓN CUOTAS S. SOCIAL EMPRESA
(C)]]="",Tabla1[[#This Row],[% IMPUTACIÓN ]]=""),0,G390*J390)</f>
        <v>0</v>
      </c>
      <c r="O390" s="139">
        <f t="shared" si="5"/>
        <v>0</v>
      </c>
      <c r="P390" s="270"/>
      <c r="Q390" s="271"/>
      <c r="R390" s="272"/>
      <c r="S390" s="273"/>
      <c r="T390" s="274"/>
      <c r="U390" s="179"/>
      <c r="V390" s="180"/>
    </row>
    <row r="391" spans="1:22" ht="39.950000000000003" customHeight="1" x14ac:dyDescent="0.25">
      <c r="A391" s="254"/>
      <c r="B391" s="255"/>
      <c r="C391" s="256"/>
      <c r="D391" s="257"/>
      <c r="E391" s="257"/>
      <c r="F391" s="257"/>
      <c r="G391" s="257"/>
      <c r="H391" s="135">
        <f>IF(Tabla1[[#This Row],[SUELDO BRUTO
(A)]]="",0,ROUNDDOWN(D391+E391-G391,2))</f>
        <v>0</v>
      </c>
      <c r="I391" s="257"/>
      <c r="J391" s="67">
        <f>IF(OR(Tabla1[[#This Row],[SUELDO BRUTO
(A)]]="",Tabla1[[#This Row],[SALARIO BRUTO IMPUTADO
(D)]]=""),0,I391/D391)</f>
        <v>0</v>
      </c>
      <c r="K391" s="263"/>
      <c r="L391" s="138">
        <f>IF(OR(Tabla1[[#This Row],[S. SOCIAL / OTROS 
A CARGO EMPRESA
(B)]]="",Tabla1[[#This Row],[% IMPUTACIÓN ]]=""),0,E391*J391)</f>
        <v>0</v>
      </c>
      <c r="M391" s="135">
        <f>MIN(Tabla1[[#This Row],[S. SOCIAL EMPRESA (DECLARADA POR LA UNIVERSIDAD)]],Tabla1[[#This Row],[S. SOCIAL EMPRESA (MÁXIMO IMPUTABLE)]])</f>
        <v>0</v>
      </c>
      <c r="N391" s="138">
        <f>IF(OR(Tabla1[[#This Row],[BONIFICACIÓN CUOTAS S. SOCIAL EMPRESA
(C)]]="",Tabla1[[#This Row],[% IMPUTACIÓN ]]=""),0,G391*J391)</f>
        <v>0</v>
      </c>
      <c r="O391" s="139">
        <f t="shared" si="5"/>
        <v>0</v>
      </c>
      <c r="P391" s="270"/>
      <c r="Q391" s="271"/>
      <c r="R391" s="272"/>
      <c r="S391" s="273"/>
      <c r="T391" s="274"/>
      <c r="U391" s="179"/>
      <c r="V391" s="180"/>
    </row>
    <row r="392" spans="1:22" ht="39.950000000000003" customHeight="1" x14ac:dyDescent="0.25">
      <c r="A392" s="254"/>
      <c r="B392" s="255"/>
      <c r="C392" s="256"/>
      <c r="D392" s="257"/>
      <c r="E392" s="257"/>
      <c r="F392" s="257"/>
      <c r="G392" s="257"/>
      <c r="H392" s="135">
        <f>IF(Tabla1[[#This Row],[SUELDO BRUTO
(A)]]="",0,ROUNDDOWN(D392+E392-G392,2))</f>
        <v>0</v>
      </c>
      <c r="I392" s="257"/>
      <c r="J392" s="67">
        <f>IF(OR(Tabla1[[#This Row],[SUELDO BRUTO
(A)]]="",Tabla1[[#This Row],[SALARIO BRUTO IMPUTADO
(D)]]=""),0,I392/D392)</f>
        <v>0</v>
      </c>
      <c r="K392" s="263"/>
      <c r="L392" s="138">
        <f>IF(OR(Tabla1[[#This Row],[S. SOCIAL / OTROS 
A CARGO EMPRESA
(B)]]="",Tabla1[[#This Row],[% IMPUTACIÓN ]]=""),0,E392*J392)</f>
        <v>0</v>
      </c>
      <c r="M392" s="135">
        <f>MIN(Tabla1[[#This Row],[S. SOCIAL EMPRESA (DECLARADA POR LA UNIVERSIDAD)]],Tabla1[[#This Row],[S. SOCIAL EMPRESA (MÁXIMO IMPUTABLE)]])</f>
        <v>0</v>
      </c>
      <c r="N392" s="138">
        <f>IF(OR(Tabla1[[#This Row],[BONIFICACIÓN CUOTAS S. SOCIAL EMPRESA
(C)]]="",Tabla1[[#This Row],[% IMPUTACIÓN ]]=""),0,G392*J392)</f>
        <v>0</v>
      </c>
      <c r="O392" s="139">
        <f t="shared" si="5"/>
        <v>0</v>
      </c>
      <c r="P392" s="270"/>
      <c r="Q392" s="271"/>
      <c r="R392" s="272"/>
      <c r="S392" s="273"/>
      <c r="T392" s="274"/>
      <c r="U392" s="179"/>
      <c r="V392" s="180"/>
    </row>
    <row r="393" spans="1:22" ht="39.950000000000003" customHeight="1" x14ac:dyDescent="0.25">
      <c r="A393" s="254"/>
      <c r="B393" s="255"/>
      <c r="C393" s="256"/>
      <c r="D393" s="257"/>
      <c r="E393" s="257"/>
      <c r="F393" s="257"/>
      <c r="G393" s="257"/>
      <c r="H393" s="135">
        <f>IF(Tabla1[[#This Row],[SUELDO BRUTO
(A)]]="",0,ROUNDDOWN(D393+E393-G393,2))</f>
        <v>0</v>
      </c>
      <c r="I393" s="257"/>
      <c r="J393" s="67">
        <f>IF(OR(Tabla1[[#This Row],[SUELDO BRUTO
(A)]]="",Tabla1[[#This Row],[SALARIO BRUTO IMPUTADO
(D)]]=""),0,I393/D393)</f>
        <v>0</v>
      </c>
      <c r="K393" s="263"/>
      <c r="L393" s="138">
        <f>IF(OR(Tabla1[[#This Row],[S. SOCIAL / OTROS 
A CARGO EMPRESA
(B)]]="",Tabla1[[#This Row],[% IMPUTACIÓN ]]=""),0,E393*J393)</f>
        <v>0</v>
      </c>
      <c r="M393" s="135">
        <f>MIN(Tabla1[[#This Row],[S. SOCIAL EMPRESA (DECLARADA POR LA UNIVERSIDAD)]],Tabla1[[#This Row],[S. SOCIAL EMPRESA (MÁXIMO IMPUTABLE)]])</f>
        <v>0</v>
      </c>
      <c r="N393" s="138">
        <f>IF(OR(Tabla1[[#This Row],[BONIFICACIÓN CUOTAS S. SOCIAL EMPRESA
(C)]]="",Tabla1[[#This Row],[% IMPUTACIÓN ]]=""),0,G393*J393)</f>
        <v>0</v>
      </c>
      <c r="O393" s="139">
        <f t="shared" si="5"/>
        <v>0</v>
      </c>
      <c r="P393" s="270"/>
      <c r="Q393" s="271"/>
      <c r="R393" s="272"/>
      <c r="S393" s="273"/>
      <c r="T393" s="274"/>
      <c r="U393" s="179"/>
      <c r="V393" s="180"/>
    </row>
    <row r="394" spans="1:22" ht="39.950000000000003" customHeight="1" x14ac:dyDescent="0.25">
      <c r="A394" s="254"/>
      <c r="B394" s="255"/>
      <c r="C394" s="256"/>
      <c r="D394" s="257"/>
      <c r="E394" s="257"/>
      <c r="F394" s="257"/>
      <c r="G394" s="257"/>
      <c r="H394" s="135">
        <f>IF(Tabla1[[#This Row],[SUELDO BRUTO
(A)]]="",0,ROUNDDOWN(D394+E394-G394,2))</f>
        <v>0</v>
      </c>
      <c r="I394" s="257"/>
      <c r="J394" s="67">
        <f>IF(OR(Tabla1[[#This Row],[SUELDO BRUTO
(A)]]="",Tabla1[[#This Row],[SALARIO BRUTO IMPUTADO
(D)]]=""),0,I394/D394)</f>
        <v>0</v>
      </c>
      <c r="K394" s="263"/>
      <c r="L394" s="138">
        <f>IF(OR(Tabla1[[#This Row],[S. SOCIAL / OTROS 
A CARGO EMPRESA
(B)]]="",Tabla1[[#This Row],[% IMPUTACIÓN ]]=""),0,E394*J394)</f>
        <v>0</v>
      </c>
      <c r="M394" s="135">
        <f>MIN(Tabla1[[#This Row],[S. SOCIAL EMPRESA (DECLARADA POR LA UNIVERSIDAD)]],Tabla1[[#This Row],[S. SOCIAL EMPRESA (MÁXIMO IMPUTABLE)]])</f>
        <v>0</v>
      </c>
      <c r="N394" s="138">
        <f>IF(OR(Tabla1[[#This Row],[BONIFICACIÓN CUOTAS S. SOCIAL EMPRESA
(C)]]="",Tabla1[[#This Row],[% IMPUTACIÓN ]]=""),0,G394*J394)</f>
        <v>0</v>
      </c>
      <c r="O394" s="139">
        <f t="shared" si="5"/>
        <v>0</v>
      </c>
      <c r="P394" s="270"/>
      <c r="Q394" s="271"/>
      <c r="R394" s="272"/>
      <c r="S394" s="273"/>
      <c r="T394" s="274"/>
      <c r="U394" s="179"/>
      <c r="V394" s="180"/>
    </row>
    <row r="395" spans="1:22" ht="39.950000000000003" customHeight="1" x14ac:dyDescent="0.25">
      <c r="A395" s="254"/>
      <c r="B395" s="255"/>
      <c r="C395" s="256"/>
      <c r="D395" s="257"/>
      <c r="E395" s="257"/>
      <c r="F395" s="257"/>
      <c r="G395" s="257"/>
      <c r="H395" s="135">
        <f>IF(Tabla1[[#This Row],[SUELDO BRUTO
(A)]]="",0,ROUNDDOWN(D395+E395-G395,2))</f>
        <v>0</v>
      </c>
      <c r="I395" s="257"/>
      <c r="J395" s="67">
        <f>IF(OR(Tabla1[[#This Row],[SUELDO BRUTO
(A)]]="",Tabla1[[#This Row],[SALARIO BRUTO IMPUTADO
(D)]]=""),0,I395/D395)</f>
        <v>0</v>
      </c>
      <c r="K395" s="263"/>
      <c r="L395" s="138">
        <f>IF(OR(Tabla1[[#This Row],[S. SOCIAL / OTROS 
A CARGO EMPRESA
(B)]]="",Tabla1[[#This Row],[% IMPUTACIÓN ]]=""),0,E395*J395)</f>
        <v>0</v>
      </c>
      <c r="M395" s="135">
        <f>MIN(Tabla1[[#This Row],[S. SOCIAL EMPRESA (DECLARADA POR LA UNIVERSIDAD)]],Tabla1[[#This Row],[S. SOCIAL EMPRESA (MÁXIMO IMPUTABLE)]])</f>
        <v>0</v>
      </c>
      <c r="N395" s="138">
        <f>IF(OR(Tabla1[[#This Row],[BONIFICACIÓN CUOTAS S. SOCIAL EMPRESA
(C)]]="",Tabla1[[#This Row],[% IMPUTACIÓN ]]=""),0,G395*J395)</f>
        <v>0</v>
      </c>
      <c r="O395" s="139">
        <f t="shared" si="5"/>
        <v>0</v>
      </c>
      <c r="P395" s="270"/>
      <c r="Q395" s="271"/>
      <c r="R395" s="272"/>
      <c r="S395" s="273"/>
      <c r="T395" s="274"/>
      <c r="U395" s="179"/>
      <c r="V395" s="180"/>
    </row>
    <row r="396" spans="1:22" ht="39.950000000000003" customHeight="1" x14ac:dyDescent="0.25">
      <c r="A396" s="254"/>
      <c r="B396" s="255"/>
      <c r="C396" s="256"/>
      <c r="D396" s="257"/>
      <c r="E396" s="257"/>
      <c r="F396" s="257"/>
      <c r="G396" s="257"/>
      <c r="H396" s="135">
        <f>IF(Tabla1[[#This Row],[SUELDO BRUTO
(A)]]="",0,ROUNDDOWN(D396+E396-G396,2))</f>
        <v>0</v>
      </c>
      <c r="I396" s="257"/>
      <c r="J396" s="67">
        <f>IF(OR(Tabla1[[#This Row],[SUELDO BRUTO
(A)]]="",Tabla1[[#This Row],[SALARIO BRUTO IMPUTADO
(D)]]=""),0,I396/D396)</f>
        <v>0</v>
      </c>
      <c r="K396" s="263"/>
      <c r="L396" s="138">
        <f>IF(OR(Tabla1[[#This Row],[S. SOCIAL / OTROS 
A CARGO EMPRESA
(B)]]="",Tabla1[[#This Row],[% IMPUTACIÓN ]]=""),0,E396*J396)</f>
        <v>0</v>
      </c>
      <c r="M396" s="135">
        <f>MIN(Tabla1[[#This Row],[S. SOCIAL EMPRESA (DECLARADA POR LA UNIVERSIDAD)]],Tabla1[[#This Row],[S. SOCIAL EMPRESA (MÁXIMO IMPUTABLE)]])</f>
        <v>0</v>
      </c>
      <c r="N396" s="138">
        <f>IF(OR(Tabla1[[#This Row],[BONIFICACIÓN CUOTAS S. SOCIAL EMPRESA
(C)]]="",Tabla1[[#This Row],[% IMPUTACIÓN ]]=""),0,G396*J396)</f>
        <v>0</v>
      </c>
      <c r="O396" s="139">
        <f t="shared" si="5"/>
        <v>0</v>
      </c>
      <c r="P396" s="270"/>
      <c r="Q396" s="271"/>
      <c r="R396" s="272"/>
      <c r="S396" s="273"/>
      <c r="T396" s="274"/>
      <c r="U396" s="179"/>
      <c r="V396" s="180"/>
    </row>
    <row r="397" spans="1:22" ht="39.950000000000003" customHeight="1" x14ac:dyDescent="0.25">
      <c r="A397" s="254"/>
      <c r="B397" s="255"/>
      <c r="C397" s="256"/>
      <c r="D397" s="257"/>
      <c r="E397" s="257"/>
      <c r="F397" s="257"/>
      <c r="G397" s="257"/>
      <c r="H397" s="135">
        <f>IF(Tabla1[[#This Row],[SUELDO BRUTO
(A)]]="",0,ROUNDDOWN(D397+E397-G397,2))</f>
        <v>0</v>
      </c>
      <c r="I397" s="257"/>
      <c r="J397" s="67">
        <f>IF(OR(Tabla1[[#This Row],[SUELDO BRUTO
(A)]]="",Tabla1[[#This Row],[SALARIO BRUTO IMPUTADO
(D)]]=""),0,I397/D397)</f>
        <v>0</v>
      </c>
      <c r="K397" s="263"/>
      <c r="L397" s="138">
        <f>IF(OR(Tabla1[[#This Row],[S. SOCIAL / OTROS 
A CARGO EMPRESA
(B)]]="",Tabla1[[#This Row],[% IMPUTACIÓN ]]=""),0,E397*J397)</f>
        <v>0</v>
      </c>
      <c r="M397" s="135">
        <f>MIN(Tabla1[[#This Row],[S. SOCIAL EMPRESA (DECLARADA POR LA UNIVERSIDAD)]],Tabla1[[#This Row],[S. SOCIAL EMPRESA (MÁXIMO IMPUTABLE)]])</f>
        <v>0</v>
      </c>
      <c r="N397" s="138">
        <f>IF(OR(Tabla1[[#This Row],[BONIFICACIÓN CUOTAS S. SOCIAL EMPRESA
(C)]]="",Tabla1[[#This Row],[% IMPUTACIÓN ]]=""),0,G397*J397)</f>
        <v>0</v>
      </c>
      <c r="O397" s="139">
        <f t="shared" si="5"/>
        <v>0</v>
      </c>
      <c r="P397" s="270"/>
      <c r="Q397" s="271"/>
      <c r="R397" s="272"/>
      <c r="S397" s="273"/>
      <c r="T397" s="274"/>
      <c r="U397" s="179"/>
      <c r="V397" s="180"/>
    </row>
    <row r="398" spans="1:22" ht="39.950000000000003" customHeight="1" x14ac:dyDescent="0.25">
      <c r="A398" s="254"/>
      <c r="B398" s="255"/>
      <c r="C398" s="256"/>
      <c r="D398" s="257"/>
      <c r="E398" s="257"/>
      <c r="F398" s="257"/>
      <c r="G398" s="257"/>
      <c r="H398" s="135">
        <f>IF(Tabla1[[#This Row],[SUELDO BRUTO
(A)]]="",0,ROUNDDOWN(D398+E398-G398,2))</f>
        <v>0</v>
      </c>
      <c r="I398" s="257"/>
      <c r="J398" s="67">
        <f>IF(OR(Tabla1[[#This Row],[SUELDO BRUTO
(A)]]="",Tabla1[[#This Row],[SALARIO BRUTO IMPUTADO
(D)]]=""),0,I398/D398)</f>
        <v>0</v>
      </c>
      <c r="K398" s="263"/>
      <c r="L398" s="138">
        <f>IF(OR(Tabla1[[#This Row],[S. SOCIAL / OTROS 
A CARGO EMPRESA
(B)]]="",Tabla1[[#This Row],[% IMPUTACIÓN ]]=""),0,E398*J398)</f>
        <v>0</v>
      </c>
      <c r="M398" s="135">
        <f>MIN(Tabla1[[#This Row],[S. SOCIAL EMPRESA (DECLARADA POR LA UNIVERSIDAD)]],Tabla1[[#This Row],[S. SOCIAL EMPRESA (MÁXIMO IMPUTABLE)]])</f>
        <v>0</v>
      </c>
      <c r="N398" s="138">
        <f>IF(OR(Tabla1[[#This Row],[BONIFICACIÓN CUOTAS S. SOCIAL EMPRESA
(C)]]="",Tabla1[[#This Row],[% IMPUTACIÓN ]]=""),0,G398*J398)</f>
        <v>0</v>
      </c>
      <c r="O398" s="139">
        <f t="shared" si="5"/>
        <v>0</v>
      </c>
      <c r="P398" s="270"/>
      <c r="Q398" s="271"/>
      <c r="R398" s="272"/>
      <c r="S398" s="273"/>
      <c r="T398" s="274"/>
      <c r="U398" s="179"/>
      <c r="V398" s="180"/>
    </row>
    <row r="399" spans="1:22" ht="39.950000000000003" customHeight="1" x14ac:dyDescent="0.25">
      <c r="A399" s="254"/>
      <c r="B399" s="255"/>
      <c r="C399" s="256"/>
      <c r="D399" s="257"/>
      <c r="E399" s="257"/>
      <c r="F399" s="257"/>
      <c r="G399" s="257"/>
      <c r="H399" s="135">
        <f>IF(Tabla1[[#This Row],[SUELDO BRUTO
(A)]]="",0,ROUNDDOWN(D399+E399-G399,2))</f>
        <v>0</v>
      </c>
      <c r="I399" s="257"/>
      <c r="J399" s="67">
        <f>IF(OR(Tabla1[[#This Row],[SUELDO BRUTO
(A)]]="",Tabla1[[#This Row],[SALARIO BRUTO IMPUTADO
(D)]]=""),0,I399/D399)</f>
        <v>0</v>
      </c>
      <c r="K399" s="263"/>
      <c r="L399" s="138">
        <f>IF(OR(Tabla1[[#This Row],[S. SOCIAL / OTROS 
A CARGO EMPRESA
(B)]]="",Tabla1[[#This Row],[% IMPUTACIÓN ]]=""),0,E399*J399)</f>
        <v>0</v>
      </c>
      <c r="M399" s="135">
        <f>MIN(Tabla1[[#This Row],[S. SOCIAL EMPRESA (DECLARADA POR LA UNIVERSIDAD)]],Tabla1[[#This Row],[S. SOCIAL EMPRESA (MÁXIMO IMPUTABLE)]])</f>
        <v>0</v>
      </c>
      <c r="N399" s="138">
        <f>IF(OR(Tabla1[[#This Row],[BONIFICACIÓN CUOTAS S. SOCIAL EMPRESA
(C)]]="",Tabla1[[#This Row],[% IMPUTACIÓN ]]=""),0,G399*J399)</f>
        <v>0</v>
      </c>
      <c r="O399" s="139">
        <f t="shared" si="5"/>
        <v>0</v>
      </c>
      <c r="P399" s="270"/>
      <c r="Q399" s="271"/>
      <c r="R399" s="272"/>
      <c r="S399" s="273"/>
      <c r="T399" s="274"/>
      <c r="U399" s="179"/>
      <c r="V399" s="180"/>
    </row>
    <row r="400" spans="1:22" ht="39.950000000000003" customHeight="1" x14ac:dyDescent="0.25">
      <c r="A400" s="254"/>
      <c r="B400" s="255"/>
      <c r="C400" s="256"/>
      <c r="D400" s="257"/>
      <c r="E400" s="257"/>
      <c r="F400" s="257"/>
      <c r="G400" s="257"/>
      <c r="H400" s="135">
        <f>IF(Tabla1[[#This Row],[SUELDO BRUTO
(A)]]="",0,ROUNDDOWN(D400+E400-G400,2))</f>
        <v>0</v>
      </c>
      <c r="I400" s="257"/>
      <c r="J400" s="67">
        <f>IF(OR(Tabla1[[#This Row],[SUELDO BRUTO
(A)]]="",Tabla1[[#This Row],[SALARIO BRUTO IMPUTADO
(D)]]=""),0,I400/D400)</f>
        <v>0</v>
      </c>
      <c r="K400" s="263"/>
      <c r="L400" s="138">
        <f>IF(OR(Tabla1[[#This Row],[S. SOCIAL / OTROS 
A CARGO EMPRESA
(B)]]="",Tabla1[[#This Row],[% IMPUTACIÓN ]]=""),0,E400*J400)</f>
        <v>0</v>
      </c>
      <c r="M400" s="135">
        <f>MIN(Tabla1[[#This Row],[S. SOCIAL EMPRESA (DECLARADA POR LA UNIVERSIDAD)]],Tabla1[[#This Row],[S. SOCIAL EMPRESA (MÁXIMO IMPUTABLE)]])</f>
        <v>0</v>
      </c>
      <c r="N400" s="138">
        <f>IF(OR(Tabla1[[#This Row],[BONIFICACIÓN CUOTAS S. SOCIAL EMPRESA
(C)]]="",Tabla1[[#This Row],[% IMPUTACIÓN ]]=""),0,G400*J400)</f>
        <v>0</v>
      </c>
      <c r="O400" s="139">
        <f t="shared" si="5"/>
        <v>0</v>
      </c>
      <c r="P400" s="270"/>
      <c r="Q400" s="271"/>
      <c r="R400" s="272"/>
      <c r="S400" s="273"/>
      <c r="T400" s="274"/>
      <c r="U400" s="179"/>
      <c r="V400" s="180"/>
    </row>
    <row r="401" spans="1:22" ht="39.950000000000003" customHeight="1" x14ac:dyDescent="0.25">
      <c r="A401" s="254"/>
      <c r="B401" s="255"/>
      <c r="C401" s="256"/>
      <c r="D401" s="257"/>
      <c r="E401" s="257"/>
      <c r="F401" s="257"/>
      <c r="G401" s="257"/>
      <c r="H401" s="135">
        <f>IF(Tabla1[[#This Row],[SUELDO BRUTO
(A)]]="",0,ROUNDDOWN(D401+E401-G401,2))</f>
        <v>0</v>
      </c>
      <c r="I401" s="257"/>
      <c r="J401" s="67">
        <f>IF(OR(Tabla1[[#This Row],[SUELDO BRUTO
(A)]]="",Tabla1[[#This Row],[SALARIO BRUTO IMPUTADO
(D)]]=""),0,I401/D401)</f>
        <v>0</v>
      </c>
      <c r="K401" s="263"/>
      <c r="L401" s="138">
        <f>IF(OR(Tabla1[[#This Row],[S. SOCIAL / OTROS 
A CARGO EMPRESA
(B)]]="",Tabla1[[#This Row],[% IMPUTACIÓN ]]=""),0,E401*J401)</f>
        <v>0</v>
      </c>
      <c r="M401" s="135">
        <f>MIN(Tabla1[[#This Row],[S. SOCIAL EMPRESA (DECLARADA POR LA UNIVERSIDAD)]],Tabla1[[#This Row],[S. SOCIAL EMPRESA (MÁXIMO IMPUTABLE)]])</f>
        <v>0</v>
      </c>
      <c r="N401" s="138">
        <f>IF(OR(Tabla1[[#This Row],[BONIFICACIÓN CUOTAS S. SOCIAL EMPRESA
(C)]]="",Tabla1[[#This Row],[% IMPUTACIÓN ]]=""),0,G401*J401)</f>
        <v>0</v>
      </c>
      <c r="O401" s="139">
        <f t="shared" si="5"/>
        <v>0</v>
      </c>
      <c r="P401" s="270"/>
      <c r="Q401" s="271"/>
      <c r="R401" s="272"/>
      <c r="S401" s="273"/>
      <c r="T401" s="274"/>
      <c r="U401" s="179"/>
      <c r="V401" s="180"/>
    </row>
    <row r="402" spans="1:22" ht="39.950000000000003" customHeight="1" x14ac:dyDescent="0.25">
      <c r="A402" s="254"/>
      <c r="B402" s="255"/>
      <c r="C402" s="256"/>
      <c r="D402" s="257"/>
      <c r="E402" s="257"/>
      <c r="F402" s="257"/>
      <c r="G402" s="257"/>
      <c r="H402" s="135">
        <f>IF(Tabla1[[#This Row],[SUELDO BRUTO
(A)]]="",0,ROUNDDOWN(D402+E402-G402,2))</f>
        <v>0</v>
      </c>
      <c r="I402" s="257"/>
      <c r="J402" s="67">
        <f>IF(OR(Tabla1[[#This Row],[SUELDO BRUTO
(A)]]="",Tabla1[[#This Row],[SALARIO BRUTO IMPUTADO
(D)]]=""),0,I402/D402)</f>
        <v>0</v>
      </c>
      <c r="K402" s="263"/>
      <c r="L402" s="138">
        <f>IF(OR(Tabla1[[#This Row],[S. SOCIAL / OTROS 
A CARGO EMPRESA
(B)]]="",Tabla1[[#This Row],[% IMPUTACIÓN ]]=""),0,E402*J402)</f>
        <v>0</v>
      </c>
      <c r="M402" s="135">
        <f>MIN(Tabla1[[#This Row],[S. SOCIAL EMPRESA (DECLARADA POR LA UNIVERSIDAD)]],Tabla1[[#This Row],[S. SOCIAL EMPRESA (MÁXIMO IMPUTABLE)]])</f>
        <v>0</v>
      </c>
      <c r="N402" s="138">
        <f>IF(OR(Tabla1[[#This Row],[BONIFICACIÓN CUOTAS S. SOCIAL EMPRESA
(C)]]="",Tabla1[[#This Row],[% IMPUTACIÓN ]]=""),0,G402*J402)</f>
        <v>0</v>
      </c>
      <c r="O402" s="139">
        <f t="shared" si="5"/>
        <v>0</v>
      </c>
      <c r="P402" s="270"/>
      <c r="Q402" s="271"/>
      <c r="R402" s="272"/>
      <c r="S402" s="273"/>
      <c r="T402" s="274"/>
      <c r="U402" s="179"/>
      <c r="V402" s="180"/>
    </row>
    <row r="403" spans="1:22" ht="39.950000000000003" customHeight="1" x14ac:dyDescent="0.25">
      <c r="A403" s="254"/>
      <c r="B403" s="255"/>
      <c r="C403" s="256"/>
      <c r="D403" s="257"/>
      <c r="E403" s="257"/>
      <c r="F403" s="257"/>
      <c r="G403" s="257"/>
      <c r="H403" s="135">
        <f>IF(Tabla1[[#This Row],[SUELDO BRUTO
(A)]]="",0,ROUNDDOWN(D403+E403-G403,2))</f>
        <v>0</v>
      </c>
      <c r="I403" s="257"/>
      <c r="J403" s="67">
        <f>IF(OR(Tabla1[[#This Row],[SUELDO BRUTO
(A)]]="",Tabla1[[#This Row],[SALARIO BRUTO IMPUTADO
(D)]]=""),0,I403/D403)</f>
        <v>0</v>
      </c>
      <c r="K403" s="263"/>
      <c r="L403" s="138">
        <f>IF(OR(Tabla1[[#This Row],[S. SOCIAL / OTROS 
A CARGO EMPRESA
(B)]]="",Tabla1[[#This Row],[% IMPUTACIÓN ]]=""),0,E403*J403)</f>
        <v>0</v>
      </c>
      <c r="M403" s="135">
        <f>MIN(Tabla1[[#This Row],[S. SOCIAL EMPRESA (DECLARADA POR LA UNIVERSIDAD)]],Tabla1[[#This Row],[S. SOCIAL EMPRESA (MÁXIMO IMPUTABLE)]])</f>
        <v>0</v>
      </c>
      <c r="N403" s="138">
        <f>IF(OR(Tabla1[[#This Row],[BONIFICACIÓN CUOTAS S. SOCIAL EMPRESA
(C)]]="",Tabla1[[#This Row],[% IMPUTACIÓN ]]=""),0,G403*J403)</f>
        <v>0</v>
      </c>
      <c r="O403" s="139">
        <f t="shared" ref="O403:O466" si="6">ROUNDDOWN(I403+M403-N403,2)</f>
        <v>0</v>
      </c>
      <c r="P403" s="270"/>
      <c r="Q403" s="271"/>
      <c r="R403" s="272"/>
      <c r="S403" s="273"/>
      <c r="T403" s="274"/>
      <c r="U403" s="179"/>
      <c r="V403" s="180"/>
    </row>
    <row r="404" spans="1:22" ht="39.950000000000003" customHeight="1" x14ac:dyDescent="0.25">
      <c r="A404" s="254"/>
      <c r="B404" s="255"/>
      <c r="C404" s="256"/>
      <c r="D404" s="257"/>
      <c r="E404" s="257"/>
      <c r="F404" s="257"/>
      <c r="G404" s="257"/>
      <c r="H404" s="135">
        <f>IF(Tabla1[[#This Row],[SUELDO BRUTO
(A)]]="",0,ROUNDDOWN(D404+E404-G404,2))</f>
        <v>0</v>
      </c>
      <c r="I404" s="257"/>
      <c r="J404" s="67">
        <f>IF(OR(Tabla1[[#This Row],[SUELDO BRUTO
(A)]]="",Tabla1[[#This Row],[SALARIO BRUTO IMPUTADO
(D)]]=""),0,I404/D404)</f>
        <v>0</v>
      </c>
      <c r="K404" s="263"/>
      <c r="L404" s="138">
        <f>IF(OR(Tabla1[[#This Row],[S. SOCIAL / OTROS 
A CARGO EMPRESA
(B)]]="",Tabla1[[#This Row],[% IMPUTACIÓN ]]=""),0,E404*J404)</f>
        <v>0</v>
      </c>
      <c r="M404" s="135">
        <f>MIN(Tabla1[[#This Row],[S. SOCIAL EMPRESA (DECLARADA POR LA UNIVERSIDAD)]],Tabla1[[#This Row],[S. SOCIAL EMPRESA (MÁXIMO IMPUTABLE)]])</f>
        <v>0</v>
      </c>
      <c r="N404" s="138">
        <f>IF(OR(Tabla1[[#This Row],[BONIFICACIÓN CUOTAS S. SOCIAL EMPRESA
(C)]]="",Tabla1[[#This Row],[% IMPUTACIÓN ]]=""),0,G404*J404)</f>
        <v>0</v>
      </c>
      <c r="O404" s="139">
        <f t="shared" si="6"/>
        <v>0</v>
      </c>
      <c r="P404" s="270"/>
      <c r="Q404" s="271"/>
      <c r="R404" s="272"/>
      <c r="S404" s="273"/>
      <c r="T404" s="274"/>
      <c r="U404" s="179"/>
      <c r="V404" s="180"/>
    </row>
    <row r="405" spans="1:22" ht="39.950000000000003" customHeight="1" x14ac:dyDescent="0.25">
      <c r="A405" s="254"/>
      <c r="B405" s="255"/>
      <c r="C405" s="256"/>
      <c r="D405" s="257"/>
      <c r="E405" s="257"/>
      <c r="F405" s="257"/>
      <c r="G405" s="257"/>
      <c r="H405" s="135">
        <f>IF(Tabla1[[#This Row],[SUELDO BRUTO
(A)]]="",0,ROUNDDOWN(D405+E405-G405,2))</f>
        <v>0</v>
      </c>
      <c r="I405" s="257"/>
      <c r="J405" s="67">
        <f>IF(OR(Tabla1[[#This Row],[SUELDO BRUTO
(A)]]="",Tabla1[[#This Row],[SALARIO BRUTO IMPUTADO
(D)]]=""),0,I405/D405)</f>
        <v>0</v>
      </c>
      <c r="K405" s="263"/>
      <c r="L405" s="138">
        <f>IF(OR(Tabla1[[#This Row],[S. SOCIAL / OTROS 
A CARGO EMPRESA
(B)]]="",Tabla1[[#This Row],[% IMPUTACIÓN ]]=""),0,E405*J405)</f>
        <v>0</v>
      </c>
      <c r="M405" s="135">
        <f>MIN(Tabla1[[#This Row],[S. SOCIAL EMPRESA (DECLARADA POR LA UNIVERSIDAD)]],Tabla1[[#This Row],[S. SOCIAL EMPRESA (MÁXIMO IMPUTABLE)]])</f>
        <v>0</v>
      </c>
      <c r="N405" s="138">
        <f>IF(OR(Tabla1[[#This Row],[BONIFICACIÓN CUOTAS S. SOCIAL EMPRESA
(C)]]="",Tabla1[[#This Row],[% IMPUTACIÓN ]]=""),0,G405*J405)</f>
        <v>0</v>
      </c>
      <c r="O405" s="139">
        <f t="shared" si="6"/>
        <v>0</v>
      </c>
      <c r="P405" s="270"/>
      <c r="Q405" s="271"/>
      <c r="R405" s="272"/>
      <c r="S405" s="273"/>
      <c r="T405" s="274"/>
      <c r="U405" s="179"/>
      <c r="V405" s="180"/>
    </row>
    <row r="406" spans="1:22" ht="39.950000000000003" customHeight="1" x14ac:dyDescent="0.25">
      <c r="A406" s="254"/>
      <c r="B406" s="255"/>
      <c r="C406" s="256"/>
      <c r="D406" s="257"/>
      <c r="E406" s="257"/>
      <c r="F406" s="257"/>
      <c r="G406" s="257"/>
      <c r="H406" s="135">
        <f>IF(Tabla1[[#This Row],[SUELDO BRUTO
(A)]]="",0,ROUNDDOWN(D406+E406-G406,2))</f>
        <v>0</v>
      </c>
      <c r="I406" s="257"/>
      <c r="J406" s="67">
        <f>IF(OR(Tabla1[[#This Row],[SUELDO BRUTO
(A)]]="",Tabla1[[#This Row],[SALARIO BRUTO IMPUTADO
(D)]]=""),0,I406/D406)</f>
        <v>0</v>
      </c>
      <c r="K406" s="263"/>
      <c r="L406" s="138">
        <f>IF(OR(Tabla1[[#This Row],[S. SOCIAL / OTROS 
A CARGO EMPRESA
(B)]]="",Tabla1[[#This Row],[% IMPUTACIÓN ]]=""),0,E406*J406)</f>
        <v>0</v>
      </c>
      <c r="M406" s="135">
        <f>MIN(Tabla1[[#This Row],[S. SOCIAL EMPRESA (DECLARADA POR LA UNIVERSIDAD)]],Tabla1[[#This Row],[S. SOCIAL EMPRESA (MÁXIMO IMPUTABLE)]])</f>
        <v>0</v>
      </c>
      <c r="N406" s="138">
        <f>IF(OR(Tabla1[[#This Row],[BONIFICACIÓN CUOTAS S. SOCIAL EMPRESA
(C)]]="",Tabla1[[#This Row],[% IMPUTACIÓN ]]=""),0,G406*J406)</f>
        <v>0</v>
      </c>
      <c r="O406" s="139">
        <f t="shared" si="6"/>
        <v>0</v>
      </c>
      <c r="P406" s="270"/>
      <c r="Q406" s="271"/>
      <c r="R406" s="272"/>
      <c r="S406" s="273"/>
      <c r="T406" s="274"/>
      <c r="U406" s="179"/>
      <c r="V406" s="180"/>
    </row>
    <row r="407" spans="1:22" ht="39.950000000000003" customHeight="1" x14ac:dyDescent="0.25">
      <c r="A407" s="254"/>
      <c r="B407" s="255"/>
      <c r="C407" s="256"/>
      <c r="D407" s="257"/>
      <c r="E407" s="257"/>
      <c r="F407" s="257"/>
      <c r="G407" s="257"/>
      <c r="H407" s="135">
        <f>IF(Tabla1[[#This Row],[SUELDO BRUTO
(A)]]="",0,ROUNDDOWN(D407+E407-G407,2))</f>
        <v>0</v>
      </c>
      <c r="I407" s="257"/>
      <c r="J407" s="67">
        <f>IF(OR(Tabla1[[#This Row],[SUELDO BRUTO
(A)]]="",Tabla1[[#This Row],[SALARIO BRUTO IMPUTADO
(D)]]=""),0,I407/D407)</f>
        <v>0</v>
      </c>
      <c r="K407" s="263"/>
      <c r="L407" s="138">
        <f>IF(OR(Tabla1[[#This Row],[S. SOCIAL / OTROS 
A CARGO EMPRESA
(B)]]="",Tabla1[[#This Row],[% IMPUTACIÓN ]]=""),0,E407*J407)</f>
        <v>0</v>
      </c>
      <c r="M407" s="135">
        <f>MIN(Tabla1[[#This Row],[S. SOCIAL EMPRESA (DECLARADA POR LA UNIVERSIDAD)]],Tabla1[[#This Row],[S. SOCIAL EMPRESA (MÁXIMO IMPUTABLE)]])</f>
        <v>0</v>
      </c>
      <c r="N407" s="138">
        <f>IF(OR(Tabla1[[#This Row],[BONIFICACIÓN CUOTAS S. SOCIAL EMPRESA
(C)]]="",Tabla1[[#This Row],[% IMPUTACIÓN ]]=""),0,G407*J407)</f>
        <v>0</v>
      </c>
      <c r="O407" s="139">
        <f t="shared" si="6"/>
        <v>0</v>
      </c>
      <c r="P407" s="270"/>
      <c r="Q407" s="271"/>
      <c r="R407" s="272"/>
      <c r="S407" s="273"/>
      <c r="T407" s="274"/>
      <c r="U407" s="179"/>
      <c r="V407" s="180"/>
    </row>
    <row r="408" spans="1:22" ht="39.950000000000003" customHeight="1" x14ac:dyDescent="0.25">
      <c r="A408" s="254"/>
      <c r="B408" s="255"/>
      <c r="C408" s="256"/>
      <c r="D408" s="257"/>
      <c r="E408" s="257"/>
      <c r="F408" s="257"/>
      <c r="G408" s="257"/>
      <c r="H408" s="135">
        <f>IF(Tabla1[[#This Row],[SUELDO BRUTO
(A)]]="",0,ROUNDDOWN(D408+E408-G408,2))</f>
        <v>0</v>
      </c>
      <c r="I408" s="257"/>
      <c r="J408" s="67">
        <f>IF(OR(Tabla1[[#This Row],[SUELDO BRUTO
(A)]]="",Tabla1[[#This Row],[SALARIO BRUTO IMPUTADO
(D)]]=""),0,I408/D408)</f>
        <v>0</v>
      </c>
      <c r="K408" s="263"/>
      <c r="L408" s="138">
        <f>IF(OR(Tabla1[[#This Row],[S. SOCIAL / OTROS 
A CARGO EMPRESA
(B)]]="",Tabla1[[#This Row],[% IMPUTACIÓN ]]=""),0,E408*J408)</f>
        <v>0</v>
      </c>
      <c r="M408" s="135">
        <f>MIN(Tabla1[[#This Row],[S. SOCIAL EMPRESA (DECLARADA POR LA UNIVERSIDAD)]],Tabla1[[#This Row],[S. SOCIAL EMPRESA (MÁXIMO IMPUTABLE)]])</f>
        <v>0</v>
      </c>
      <c r="N408" s="138">
        <f>IF(OR(Tabla1[[#This Row],[BONIFICACIÓN CUOTAS S. SOCIAL EMPRESA
(C)]]="",Tabla1[[#This Row],[% IMPUTACIÓN ]]=""),0,G408*J408)</f>
        <v>0</v>
      </c>
      <c r="O408" s="139">
        <f t="shared" si="6"/>
        <v>0</v>
      </c>
      <c r="P408" s="270"/>
      <c r="Q408" s="271"/>
      <c r="R408" s="272"/>
      <c r="S408" s="273"/>
      <c r="T408" s="274"/>
      <c r="U408" s="179"/>
      <c r="V408" s="180"/>
    </row>
    <row r="409" spans="1:22" ht="39.950000000000003" customHeight="1" x14ac:dyDescent="0.25">
      <c r="A409" s="254"/>
      <c r="B409" s="255"/>
      <c r="C409" s="256"/>
      <c r="D409" s="257"/>
      <c r="E409" s="257"/>
      <c r="F409" s="257"/>
      <c r="G409" s="257"/>
      <c r="H409" s="135">
        <f>IF(Tabla1[[#This Row],[SUELDO BRUTO
(A)]]="",0,ROUNDDOWN(D409+E409-G409,2))</f>
        <v>0</v>
      </c>
      <c r="I409" s="257"/>
      <c r="J409" s="67">
        <f>IF(OR(Tabla1[[#This Row],[SUELDO BRUTO
(A)]]="",Tabla1[[#This Row],[SALARIO BRUTO IMPUTADO
(D)]]=""),0,I409/D409)</f>
        <v>0</v>
      </c>
      <c r="K409" s="263"/>
      <c r="L409" s="138">
        <f>IF(OR(Tabla1[[#This Row],[S. SOCIAL / OTROS 
A CARGO EMPRESA
(B)]]="",Tabla1[[#This Row],[% IMPUTACIÓN ]]=""),0,E409*J409)</f>
        <v>0</v>
      </c>
      <c r="M409" s="135">
        <f>MIN(Tabla1[[#This Row],[S. SOCIAL EMPRESA (DECLARADA POR LA UNIVERSIDAD)]],Tabla1[[#This Row],[S. SOCIAL EMPRESA (MÁXIMO IMPUTABLE)]])</f>
        <v>0</v>
      </c>
      <c r="N409" s="138">
        <f>IF(OR(Tabla1[[#This Row],[BONIFICACIÓN CUOTAS S. SOCIAL EMPRESA
(C)]]="",Tabla1[[#This Row],[% IMPUTACIÓN ]]=""),0,G409*J409)</f>
        <v>0</v>
      </c>
      <c r="O409" s="139">
        <f t="shared" si="6"/>
        <v>0</v>
      </c>
      <c r="P409" s="270"/>
      <c r="Q409" s="271"/>
      <c r="R409" s="272"/>
      <c r="S409" s="273"/>
      <c r="T409" s="274"/>
      <c r="U409" s="179"/>
      <c r="V409" s="180"/>
    </row>
    <row r="410" spans="1:22" ht="39.950000000000003" customHeight="1" x14ac:dyDescent="0.25">
      <c r="A410" s="254"/>
      <c r="B410" s="255"/>
      <c r="C410" s="256"/>
      <c r="D410" s="257"/>
      <c r="E410" s="257"/>
      <c r="F410" s="257"/>
      <c r="G410" s="257"/>
      <c r="H410" s="135">
        <f>IF(Tabla1[[#This Row],[SUELDO BRUTO
(A)]]="",0,ROUNDDOWN(D410+E410-G410,2))</f>
        <v>0</v>
      </c>
      <c r="I410" s="257"/>
      <c r="J410" s="67">
        <f>IF(OR(Tabla1[[#This Row],[SUELDO BRUTO
(A)]]="",Tabla1[[#This Row],[SALARIO BRUTO IMPUTADO
(D)]]=""),0,I410/D410)</f>
        <v>0</v>
      </c>
      <c r="K410" s="263"/>
      <c r="L410" s="138">
        <f>IF(OR(Tabla1[[#This Row],[S. SOCIAL / OTROS 
A CARGO EMPRESA
(B)]]="",Tabla1[[#This Row],[% IMPUTACIÓN ]]=""),0,E410*J410)</f>
        <v>0</v>
      </c>
      <c r="M410" s="135">
        <f>MIN(Tabla1[[#This Row],[S. SOCIAL EMPRESA (DECLARADA POR LA UNIVERSIDAD)]],Tabla1[[#This Row],[S. SOCIAL EMPRESA (MÁXIMO IMPUTABLE)]])</f>
        <v>0</v>
      </c>
      <c r="N410" s="138">
        <f>IF(OR(Tabla1[[#This Row],[BONIFICACIÓN CUOTAS S. SOCIAL EMPRESA
(C)]]="",Tabla1[[#This Row],[% IMPUTACIÓN ]]=""),0,G410*J410)</f>
        <v>0</v>
      </c>
      <c r="O410" s="139">
        <f t="shared" si="6"/>
        <v>0</v>
      </c>
      <c r="P410" s="270"/>
      <c r="Q410" s="271"/>
      <c r="R410" s="272"/>
      <c r="S410" s="273"/>
      <c r="T410" s="274"/>
      <c r="U410" s="179"/>
      <c r="V410" s="180"/>
    </row>
    <row r="411" spans="1:22" ht="39.950000000000003" customHeight="1" x14ac:dyDescent="0.25">
      <c r="A411" s="254"/>
      <c r="B411" s="255"/>
      <c r="C411" s="256"/>
      <c r="D411" s="257"/>
      <c r="E411" s="257"/>
      <c r="F411" s="257"/>
      <c r="G411" s="257"/>
      <c r="H411" s="135">
        <f>IF(Tabla1[[#This Row],[SUELDO BRUTO
(A)]]="",0,ROUNDDOWN(D411+E411-G411,2))</f>
        <v>0</v>
      </c>
      <c r="I411" s="257"/>
      <c r="J411" s="67">
        <f>IF(OR(Tabla1[[#This Row],[SUELDO BRUTO
(A)]]="",Tabla1[[#This Row],[SALARIO BRUTO IMPUTADO
(D)]]=""),0,I411/D411)</f>
        <v>0</v>
      </c>
      <c r="K411" s="263"/>
      <c r="L411" s="138">
        <f>IF(OR(Tabla1[[#This Row],[S. SOCIAL / OTROS 
A CARGO EMPRESA
(B)]]="",Tabla1[[#This Row],[% IMPUTACIÓN ]]=""),0,E411*J411)</f>
        <v>0</v>
      </c>
      <c r="M411" s="135">
        <f>MIN(Tabla1[[#This Row],[S. SOCIAL EMPRESA (DECLARADA POR LA UNIVERSIDAD)]],Tabla1[[#This Row],[S. SOCIAL EMPRESA (MÁXIMO IMPUTABLE)]])</f>
        <v>0</v>
      </c>
      <c r="N411" s="138">
        <f>IF(OR(Tabla1[[#This Row],[BONIFICACIÓN CUOTAS S. SOCIAL EMPRESA
(C)]]="",Tabla1[[#This Row],[% IMPUTACIÓN ]]=""),0,G411*J411)</f>
        <v>0</v>
      </c>
      <c r="O411" s="139">
        <f t="shared" si="6"/>
        <v>0</v>
      </c>
      <c r="P411" s="270"/>
      <c r="Q411" s="271"/>
      <c r="R411" s="272"/>
      <c r="S411" s="273"/>
      <c r="T411" s="274"/>
      <c r="U411" s="179"/>
      <c r="V411" s="180"/>
    </row>
    <row r="412" spans="1:22" ht="39.950000000000003" customHeight="1" x14ac:dyDescent="0.25">
      <c r="A412" s="254"/>
      <c r="B412" s="255"/>
      <c r="C412" s="256"/>
      <c r="D412" s="257"/>
      <c r="E412" s="257"/>
      <c r="F412" s="257"/>
      <c r="G412" s="257"/>
      <c r="H412" s="135">
        <f>IF(Tabla1[[#This Row],[SUELDO BRUTO
(A)]]="",0,ROUNDDOWN(D412+E412-G412,2))</f>
        <v>0</v>
      </c>
      <c r="I412" s="257"/>
      <c r="J412" s="67">
        <f>IF(OR(Tabla1[[#This Row],[SUELDO BRUTO
(A)]]="",Tabla1[[#This Row],[SALARIO BRUTO IMPUTADO
(D)]]=""),0,I412/D412)</f>
        <v>0</v>
      </c>
      <c r="K412" s="263"/>
      <c r="L412" s="138">
        <f>IF(OR(Tabla1[[#This Row],[S. SOCIAL / OTROS 
A CARGO EMPRESA
(B)]]="",Tabla1[[#This Row],[% IMPUTACIÓN ]]=""),0,E412*J412)</f>
        <v>0</v>
      </c>
      <c r="M412" s="135">
        <f>MIN(Tabla1[[#This Row],[S. SOCIAL EMPRESA (DECLARADA POR LA UNIVERSIDAD)]],Tabla1[[#This Row],[S. SOCIAL EMPRESA (MÁXIMO IMPUTABLE)]])</f>
        <v>0</v>
      </c>
      <c r="N412" s="138">
        <f>IF(OR(Tabla1[[#This Row],[BONIFICACIÓN CUOTAS S. SOCIAL EMPRESA
(C)]]="",Tabla1[[#This Row],[% IMPUTACIÓN ]]=""),0,G412*J412)</f>
        <v>0</v>
      </c>
      <c r="O412" s="139">
        <f t="shared" si="6"/>
        <v>0</v>
      </c>
      <c r="P412" s="270"/>
      <c r="Q412" s="271"/>
      <c r="R412" s="272"/>
      <c r="S412" s="273"/>
      <c r="T412" s="274"/>
      <c r="U412" s="179"/>
      <c r="V412" s="180"/>
    </row>
    <row r="413" spans="1:22" ht="39.950000000000003" customHeight="1" x14ac:dyDescent="0.25">
      <c r="A413" s="254"/>
      <c r="B413" s="255"/>
      <c r="C413" s="256"/>
      <c r="D413" s="257"/>
      <c r="E413" s="257"/>
      <c r="F413" s="257"/>
      <c r="G413" s="257"/>
      <c r="H413" s="135">
        <f>IF(Tabla1[[#This Row],[SUELDO BRUTO
(A)]]="",0,ROUNDDOWN(D413+E413-G413,2))</f>
        <v>0</v>
      </c>
      <c r="I413" s="257"/>
      <c r="J413" s="67">
        <f>IF(OR(Tabla1[[#This Row],[SUELDO BRUTO
(A)]]="",Tabla1[[#This Row],[SALARIO BRUTO IMPUTADO
(D)]]=""),0,I413/D413)</f>
        <v>0</v>
      </c>
      <c r="K413" s="263"/>
      <c r="L413" s="138">
        <f>IF(OR(Tabla1[[#This Row],[S. SOCIAL / OTROS 
A CARGO EMPRESA
(B)]]="",Tabla1[[#This Row],[% IMPUTACIÓN ]]=""),0,E413*J413)</f>
        <v>0</v>
      </c>
      <c r="M413" s="135">
        <f>MIN(Tabla1[[#This Row],[S. SOCIAL EMPRESA (DECLARADA POR LA UNIVERSIDAD)]],Tabla1[[#This Row],[S. SOCIAL EMPRESA (MÁXIMO IMPUTABLE)]])</f>
        <v>0</v>
      </c>
      <c r="N413" s="138">
        <f>IF(OR(Tabla1[[#This Row],[BONIFICACIÓN CUOTAS S. SOCIAL EMPRESA
(C)]]="",Tabla1[[#This Row],[% IMPUTACIÓN ]]=""),0,G413*J413)</f>
        <v>0</v>
      </c>
      <c r="O413" s="139">
        <f t="shared" si="6"/>
        <v>0</v>
      </c>
      <c r="P413" s="270"/>
      <c r="Q413" s="271"/>
      <c r="R413" s="272"/>
      <c r="S413" s="273"/>
      <c r="T413" s="274"/>
      <c r="U413" s="179"/>
      <c r="V413" s="180"/>
    </row>
    <row r="414" spans="1:22" ht="39.950000000000003" customHeight="1" x14ac:dyDescent="0.25">
      <c r="A414" s="254"/>
      <c r="B414" s="255"/>
      <c r="C414" s="256"/>
      <c r="D414" s="257"/>
      <c r="E414" s="257"/>
      <c r="F414" s="257"/>
      <c r="G414" s="257"/>
      <c r="H414" s="135">
        <f>IF(Tabla1[[#This Row],[SUELDO BRUTO
(A)]]="",0,ROUNDDOWN(D414+E414-G414,2))</f>
        <v>0</v>
      </c>
      <c r="I414" s="257"/>
      <c r="J414" s="67">
        <f>IF(OR(Tabla1[[#This Row],[SUELDO BRUTO
(A)]]="",Tabla1[[#This Row],[SALARIO BRUTO IMPUTADO
(D)]]=""),0,I414/D414)</f>
        <v>0</v>
      </c>
      <c r="K414" s="263"/>
      <c r="L414" s="138">
        <f>IF(OR(Tabla1[[#This Row],[S. SOCIAL / OTROS 
A CARGO EMPRESA
(B)]]="",Tabla1[[#This Row],[% IMPUTACIÓN ]]=""),0,E414*J414)</f>
        <v>0</v>
      </c>
      <c r="M414" s="135">
        <f>MIN(Tabla1[[#This Row],[S. SOCIAL EMPRESA (DECLARADA POR LA UNIVERSIDAD)]],Tabla1[[#This Row],[S. SOCIAL EMPRESA (MÁXIMO IMPUTABLE)]])</f>
        <v>0</v>
      </c>
      <c r="N414" s="138">
        <f>IF(OR(Tabla1[[#This Row],[BONIFICACIÓN CUOTAS S. SOCIAL EMPRESA
(C)]]="",Tabla1[[#This Row],[% IMPUTACIÓN ]]=""),0,G414*J414)</f>
        <v>0</v>
      </c>
      <c r="O414" s="139">
        <f t="shared" si="6"/>
        <v>0</v>
      </c>
      <c r="P414" s="270"/>
      <c r="Q414" s="271"/>
      <c r="R414" s="272"/>
      <c r="S414" s="273"/>
      <c r="T414" s="274"/>
      <c r="U414" s="179"/>
      <c r="V414" s="180"/>
    </row>
    <row r="415" spans="1:22" ht="39.950000000000003" customHeight="1" x14ac:dyDescent="0.25">
      <c r="A415" s="254"/>
      <c r="B415" s="255"/>
      <c r="C415" s="256"/>
      <c r="D415" s="257"/>
      <c r="E415" s="257"/>
      <c r="F415" s="257"/>
      <c r="G415" s="257"/>
      <c r="H415" s="135">
        <f>IF(Tabla1[[#This Row],[SUELDO BRUTO
(A)]]="",0,ROUNDDOWN(D415+E415-G415,2))</f>
        <v>0</v>
      </c>
      <c r="I415" s="257"/>
      <c r="J415" s="67">
        <f>IF(OR(Tabla1[[#This Row],[SUELDO BRUTO
(A)]]="",Tabla1[[#This Row],[SALARIO BRUTO IMPUTADO
(D)]]=""),0,I415/D415)</f>
        <v>0</v>
      </c>
      <c r="K415" s="263"/>
      <c r="L415" s="138">
        <f>IF(OR(Tabla1[[#This Row],[S. SOCIAL / OTROS 
A CARGO EMPRESA
(B)]]="",Tabla1[[#This Row],[% IMPUTACIÓN ]]=""),0,E415*J415)</f>
        <v>0</v>
      </c>
      <c r="M415" s="135">
        <f>MIN(Tabla1[[#This Row],[S. SOCIAL EMPRESA (DECLARADA POR LA UNIVERSIDAD)]],Tabla1[[#This Row],[S. SOCIAL EMPRESA (MÁXIMO IMPUTABLE)]])</f>
        <v>0</v>
      </c>
      <c r="N415" s="138">
        <f>IF(OR(Tabla1[[#This Row],[BONIFICACIÓN CUOTAS S. SOCIAL EMPRESA
(C)]]="",Tabla1[[#This Row],[% IMPUTACIÓN ]]=""),0,G415*J415)</f>
        <v>0</v>
      </c>
      <c r="O415" s="139">
        <f t="shared" si="6"/>
        <v>0</v>
      </c>
      <c r="P415" s="270"/>
      <c r="Q415" s="271"/>
      <c r="R415" s="272"/>
      <c r="S415" s="273"/>
      <c r="T415" s="274"/>
      <c r="U415" s="179"/>
      <c r="V415" s="180"/>
    </row>
    <row r="416" spans="1:22" ht="39.950000000000003" customHeight="1" x14ac:dyDescent="0.25">
      <c r="A416" s="254"/>
      <c r="B416" s="255"/>
      <c r="C416" s="256"/>
      <c r="D416" s="257"/>
      <c r="E416" s="257"/>
      <c r="F416" s="257"/>
      <c r="G416" s="257"/>
      <c r="H416" s="135">
        <f>IF(Tabla1[[#This Row],[SUELDO BRUTO
(A)]]="",0,ROUNDDOWN(D416+E416-G416,2))</f>
        <v>0</v>
      </c>
      <c r="I416" s="257"/>
      <c r="J416" s="67">
        <f>IF(OR(Tabla1[[#This Row],[SUELDO BRUTO
(A)]]="",Tabla1[[#This Row],[SALARIO BRUTO IMPUTADO
(D)]]=""),0,I416/D416)</f>
        <v>0</v>
      </c>
      <c r="K416" s="263"/>
      <c r="L416" s="138">
        <f>IF(OR(Tabla1[[#This Row],[S. SOCIAL / OTROS 
A CARGO EMPRESA
(B)]]="",Tabla1[[#This Row],[% IMPUTACIÓN ]]=""),0,E416*J416)</f>
        <v>0</v>
      </c>
      <c r="M416" s="135">
        <f>MIN(Tabla1[[#This Row],[S. SOCIAL EMPRESA (DECLARADA POR LA UNIVERSIDAD)]],Tabla1[[#This Row],[S. SOCIAL EMPRESA (MÁXIMO IMPUTABLE)]])</f>
        <v>0</v>
      </c>
      <c r="N416" s="138">
        <f>IF(OR(Tabla1[[#This Row],[BONIFICACIÓN CUOTAS S. SOCIAL EMPRESA
(C)]]="",Tabla1[[#This Row],[% IMPUTACIÓN ]]=""),0,G416*J416)</f>
        <v>0</v>
      </c>
      <c r="O416" s="139">
        <f t="shared" si="6"/>
        <v>0</v>
      </c>
      <c r="P416" s="270"/>
      <c r="Q416" s="271"/>
      <c r="R416" s="272"/>
      <c r="S416" s="273"/>
      <c r="T416" s="274"/>
      <c r="U416" s="179"/>
      <c r="V416" s="180"/>
    </row>
    <row r="417" spans="1:22" ht="39.950000000000003" customHeight="1" x14ac:dyDescent="0.25">
      <c r="A417" s="254"/>
      <c r="B417" s="255"/>
      <c r="C417" s="256"/>
      <c r="D417" s="257"/>
      <c r="E417" s="257"/>
      <c r="F417" s="257"/>
      <c r="G417" s="257"/>
      <c r="H417" s="135">
        <f>IF(Tabla1[[#This Row],[SUELDO BRUTO
(A)]]="",0,ROUNDDOWN(D417+E417-G417,2))</f>
        <v>0</v>
      </c>
      <c r="I417" s="257"/>
      <c r="J417" s="67">
        <f>IF(OR(Tabla1[[#This Row],[SUELDO BRUTO
(A)]]="",Tabla1[[#This Row],[SALARIO BRUTO IMPUTADO
(D)]]=""),0,I417/D417)</f>
        <v>0</v>
      </c>
      <c r="K417" s="263"/>
      <c r="L417" s="138">
        <f>IF(OR(Tabla1[[#This Row],[S. SOCIAL / OTROS 
A CARGO EMPRESA
(B)]]="",Tabla1[[#This Row],[% IMPUTACIÓN ]]=""),0,E417*J417)</f>
        <v>0</v>
      </c>
      <c r="M417" s="135">
        <f>MIN(Tabla1[[#This Row],[S. SOCIAL EMPRESA (DECLARADA POR LA UNIVERSIDAD)]],Tabla1[[#This Row],[S. SOCIAL EMPRESA (MÁXIMO IMPUTABLE)]])</f>
        <v>0</v>
      </c>
      <c r="N417" s="138">
        <f>IF(OR(Tabla1[[#This Row],[BONIFICACIÓN CUOTAS S. SOCIAL EMPRESA
(C)]]="",Tabla1[[#This Row],[% IMPUTACIÓN ]]=""),0,G417*J417)</f>
        <v>0</v>
      </c>
      <c r="O417" s="139">
        <f t="shared" si="6"/>
        <v>0</v>
      </c>
      <c r="P417" s="270"/>
      <c r="Q417" s="271"/>
      <c r="R417" s="272"/>
      <c r="S417" s="273"/>
      <c r="T417" s="274"/>
      <c r="U417" s="179"/>
      <c r="V417" s="180"/>
    </row>
    <row r="418" spans="1:22" ht="39.950000000000003" customHeight="1" x14ac:dyDescent="0.25">
      <c r="A418" s="254"/>
      <c r="B418" s="255"/>
      <c r="C418" s="256"/>
      <c r="D418" s="257"/>
      <c r="E418" s="257"/>
      <c r="F418" s="257"/>
      <c r="G418" s="257"/>
      <c r="H418" s="135">
        <f>IF(Tabla1[[#This Row],[SUELDO BRUTO
(A)]]="",0,ROUNDDOWN(D418+E418-G418,2))</f>
        <v>0</v>
      </c>
      <c r="I418" s="257"/>
      <c r="J418" s="67">
        <f>IF(OR(Tabla1[[#This Row],[SUELDO BRUTO
(A)]]="",Tabla1[[#This Row],[SALARIO BRUTO IMPUTADO
(D)]]=""),0,I418/D418)</f>
        <v>0</v>
      </c>
      <c r="K418" s="263"/>
      <c r="L418" s="138">
        <f>IF(OR(Tabla1[[#This Row],[S. SOCIAL / OTROS 
A CARGO EMPRESA
(B)]]="",Tabla1[[#This Row],[% IMPUTACIÓN ]]=""),0,E418*J418)</f>
        <v>0</v>
      </c>
      <c r="M418" s="135">
        <f>MIN(Tabla1[[#This Row],[S. SOCIAL EMPRESA (DECLARADA POR LA UNIVERSIDAD)]],Tabla1[[#This Row],[S. SOCIAL EMPRESA (MÁXIMO IMPUTABLE)]])</f>
        <v>0</v>
      </c>
      <c r="N418" s="138">
        <f>IF(OR(Tabla1[[#This Row],[BONIFICACIÓN CUOTAS S. SOCIAL EMPRESA
(C)]]="",Tabla1[[#This Row],[% IMPUTACIÓN ]]=""),0,G418*J418)</f>
        <v>0</v>
      </c>
      <c r="O418" s="139">
        <f t="shared" si="6"/>
        <v>0</v>
      </c>
      <c r="P418" s="270"/>
      <c r="Q418" s="271"/>
      <c r="R418" s="272"/>
      <c r="S418" s="273"/>
      <c r="T418" s="274"/>
      <c r="U418" s="179"/>
      <c r="V418" s="180"/>
    </row>
    <row r="419" spans="1:22" ht="39.950000000000003" customHeight="1" x14ac:dyDescent="0.25">
      <c r="A419" s="254"/>
      <c r="B419" s="255"/>
      <c r="C419" s="256"/>
      <c r="D419" s="257"/>
      <c r="E419" s="257"/>
      <c r="F419" s="257"/>
      <c r="G419" s="257"/>
      <c r="H419" s="135">
        <f>IF(Tabla1[[#This Row],[SUELDO BRUTO
(A)]]="",0,ROUNDDOWN(D419+E419-G419,2))</f>
        <v>0</v>
      </c>
      <c r="I419" s="257"/>
      <c r="J419" s="67">
        <f>IF(OR(Tabla1[[#This Row],[SUELDO BRUTO
(A)]]="",Tabla1[[#This Row],[SALARIO BRUTO IMPUTADO
(D)]]=""),0,I419/D419)</f>
        <v>0</v>
      </c>
      <c r="K419" s="263"/>
      <c r="L419" s="138">
        <f>IF(OR(Tabla1[[#This Row],[S. SOCIAL / OTROS 
A CARGO EMPRESA
(B)]]="",Tabla1[[#This Row],[% IMPUTACIÓN ]]=""),0,E419*J419)</f>
        <v>0</v>
      </c>
      <c r="M419" s="135">
        <f>MIN(Tabla1[[#This Row],[S. SOCIAL EMPRESA (DECLARADA POR LA UNIVERSIDAD)]],Tabla1[[#This Row],[S. SOCIAL EMPRESA (MÁXIMO IMPUTABLE)]])</f>
        <v>0</v>
      </c>
      <c r="N419" s="138">
        <f>IF(OR(Tabla1[[#This Row],[BONIFICACIÓN CUOTAS S. SOCIAL EMPRESA
(C)]]="",Tabla1[[#This Row],[% IMPUTACIÓN ]]=""),0,G419*J419)</f>
        <v>0</v>
      </c>
      <c r="O419" s="139">
        <f t="shared" si="6"/>
        <v>0</v>
      </c>
      <c r="P419" s="270"/>
      <c r="Q419" s="271"/>
      <c r="R419" s="272"/>
      <c r="S419" s="273"/>
      <c r="T419" s="274"/>
      <c r="U419" s="179"/>
      <c r="V419" s="180"/>
    </row>
    <row r="420" spans="1:22" ht="39.950000000000003" customHeight="1" x14ac:dyDescent="0.25">
      <c r="A420" s="254"/>
      <c r="B420" s="255"/>
      <c r="C420" s="256"/>
      <c r="D420" s="257"/>
      <c r="E420" s="257"/>
      <c r="F420" s="257"/>
      <c r="G420" s="257"/>
      <c r="H420" s="135">
        <f>IF(Tabla1[[#This Row],[SUELDO BRUTO
(A)]]="",0,ROUNDDOWN(D420+E420-G420,2))</f>
        <v>0</v>
      </c>
      <c r="I420" s="257"/>
      <c r="J420" s="67">
        <f>IF(OR(Tabla1[[#This Row],[SUELDO BRUTO
(A)]]="",Tabla1[[#This Row],[SALARIO BRUTO IMPUTADO
(D)]]=""),0,I420/D420)</f>
        <v>0</v>
      </c>
      <c r="K420" s="263"/>
      <c r="L420" s="138">
        <f>IF(OR(Tabla1[[#This Row],[S. SOCIAL / OTROS 
A CARGO EMPRESA
(B)]]="",Tabla1[[#This Row],[% IMPUTACIÓN ]]=""),0,E420*J420)</f>
        <v>0</v>
      </c>
      <c r="M420" s="135">
        <f>MIN(Tabla1[[#This Row],[S. SOCIAL EMPRESA (DECLARADA POR LA UNIVERSIDAD)]],Tabla1[[#This Row],[S. SOCIAL EMPRESA (MÁXIMO IMPUTABLE)]])</f>
        <v>0</v>
      </c>
      <c r="N420" s="138">
        <f>IF(OR(Tabla1[[#This Row],[BONIFICACIÓN CUOTAS S. SOCIAL EMPRESA
(C)]]="",Tabla1[[#This Row],[% IMPUTACIÓN ]]=""),0,G420*J420)</f>
        <v>0</v>
      </c>
      <c r="O420" s="139">
        <f t="shared" si="6"/>
        <v>0</v>
      </c>
      <c r="P420" s="270"/>
      <c r="Q420" s="271"/>
      <c r="R420" s="272"/>
      <c r="S420" s="273"/>
      <c r="T420" s="274"/>
      <c r="U420" s="179"/>
      <c r="V420" s="180"/>
    </row>
    <row r="421" spans="1:22" ht="39.950000000000003" customHeight="1" x14ac:dyDescent="0.25">
      <c r="A421" s="254"/>
      <c r="B421" s="255"/>
      <c r="C421" s="256"/>
      <c r="D421" s="257"/>
      <c r="E421" s="257"/>
      <c r="F421" s="257"/>
      <c r="G421" s="257"/>
      <c r="H421" s="135">
        <f>IF(Tabla1[[#This Row],[SUELDO BRUTO
(A)]]="",0,ROUNDDOWN(D421+E421-G421,2))</f>
        <v>0</v>
      </c>
      <c r="I421" s="257"/>
      <c r="J421" s="67">
        <f>IF(OR(Tabla1[[#This Row],[SUELDO BRUTO
(A)]]="",Tabla1[[#This Row],[SALARIO BRUTO IMPUTADO
(D)]]=""),0,I421/D421)</f>
        <v>0</v>
      </c>
      <c r="K421" s="263"/>
      <c r="L421" s="138">
        <f>IF(OR(Tabla1[[#This Row],[S. SOCIAL / OTROS 
A CARGO EMPRESA
(B)]]="",Tabla1[[#This Row],[% IMPUTACIÓN ]]=""),0,E421*J421)</f>
        <v>0</v>
      </c>
      <c r="M421" s="135">
        <f>MIN(Tabla1[[#This Row],[S. SOCIAL EMPRESA (DECLARADA POR LA UNIVERSIDAD)]],Tabla1[[#This Row],[S. SOCIAL EMPRESA (MÁXIMO IMPUTABLE)]])</f>
        <v>0</v>
      </c>
      <c r="N421" s="138">
        <f>IF(OR(Tabla1[[#This Row],[BONIFICACIÓN CUOTAS S. SOCIAL EMPRESA
(C)]]="",Tabla1[[#This Row],[% IMPUTACIÓN ]]=""),0,G421*J421)</f>
        <v>0</v>
      </c>
      <c r="O421" s="139">
        <f t="shared" si="6"/>
        <v>0</v>
      </c>
      <c r="P421" s="270"/>
      <c r="Q421" s="271"/>
      <c r="R421" s="272"/>
      <c r="S421" s="273"/>
      <c r="T421" s="274"/>
      <c r="U421" s="179"/>
      <c r="V421" s="180"/>
    </row>
    <row r="422" spans="1:22" ht="39.950000000000003" customHeight="1" x14ac:dyDescent="0.25">
      <c r="A422" s="254"/>
      <c r="B422" s="255"/>
      <c r="C422" s="256"/>
      <c r="D422" s="257"/>
      <c r="E422" s="257"/>
      <c r="F422" s="257"/>
      <c r="G422" s="257"/>
      <c r="H422" s="135">
        <f>IF(Tabla1[[#This Row],[SUELDO BRUTO
(A)]]="",0,ROUNDDOWN(D422+E422-G422,2))</f>
        <v>0</v>
      </c>
      <c r="I422" s="257"/>
      <c r="J422" s="67">
        <f>IF(OR(Tabla1[[#This Row],[SUELDO BRUTO
(A)]]="",Tabla1[[#This Row],[SALARIO BRUTO IMPUTADO
(D)]]=""),0,I422/D422)</f>
        <v>0</v>
      </c>
      <c r="K422" s="263"/>
      <c r="L422" s="138">
        <f>IF(OR(Tabla1[[#This Row],[S. SOCIAL / OTROS 
A CARGO EMPRESA
(B)]]="",Tabla1[[#This Row],[% IMPUTACIÓN ]]=""),0,E422*J422)</f>
        <v>0</v>
      </c>
      <c r="M422" s="135">
        <f>MIN(Tabla1[[#This Row],[S. SOCIAL EMPRESA (DECLARADA POR LA UNIVERSIDAD)]],Tabla1[[#This Row],[S. SOCIAL EMPRESA (MÁXIMO IMPUTABLE)]])</f>
        <v>0</v>
      </c>
      <c r="N422" s="138">
        <f>IF(OR(Tabla1[[#This Row],[BONIFICACIÓN CUOTAS S. SOCIAL EMPRESA
(C)]]="",Tabla1[[#This Row],[% IMPUTACIÓN ]]=""),0,G422*J422)</f>
        <v>0</v>
      </c>
      <c r="O422" s="139">
        <f t="shared" si="6"/>
        <v>0</v>
      </c>
      <c r="P422" s="270"/>
      <c r="Q422" s="271"/>
      <c r="R422" s="272"/>
      <c r="S422" s="273"/>
      <c r="T422" s="274"/>
      <c r="U422" s="179"/>
      <c r="V422" s="180"/>
    </row>
    <row r="423" spans="1:22" ht="39.950000000000003" customHeight="1" x14ac:dyDescent="0.25">
      <c r="A423" s="254"/>
      <c r="B423" s="255"/>
      <c r="C423" s="256"/>
      <c r="D423" s="257"/>
      <c r="E423" s="257"/>
      <c r="F423" s="257"/>
      <c r="G423" s="257"/>
      <c r="H423" s="135">
        <f>IF(Tabla1[[#This Row],[SUELDO BRUTO
(A)]]="",0,ROUNDDOWN(D423+E423-G423,2))</f>
        <v>0</v>
      </c>
      <c r="I423" s="257"/>
      <c r="J423" s="67">
        <f>IF(OR(Tabla1[[#This Row],[SUELDO BRUTO
(A)]]="",Tabla1[[#This Row],[SALARIO BRUTO IMPUTADO
(D)]]=""),0,I423/D423)</f>
        <v>0</v>
      </c>
      <c r="K423" s="263"/>
      <c r="L423" s="138">
        <f>IF(OR(Tabla1[[#This Row],[S. SOCIAL / OTROS 
A CARGO EMPRESA
(B)]]="",Tabla1[[#This Row],[% IMPUTACIÓN ]]=""),0,E423*J423)</f>
        <v>0</v>
      </c>
      <c r="M423" s="135">
        <f>MIN(Tabla1[[#This Row],[S. SOCIAL EMPRESA (DECLARADA POR LA UNIVERSIDAD)]],Tabla1[[#This Row],[S. SOCIAL EMPRESA (MÁXIMO IMPUTABLE)]])</f>
        <v>0</v>
      </c>
      <c r="N423" s="138">
        <f>IF(OR(Tabla1[[#This Row],[BONIFICACIÓN CUOTAS S. SOCIAL EMPRESA
(C)]]="",Tabla1[[#This Row],[% IMPUTACIÓN ]]=""),0,G423*J423)</f>
        <v>0</v>
      </c>
      <c r="O423" s="139">
        <f t="shared" si="6"/>
        <v>0</v>
      </c>
      <c r="P423" s="270"/>
      <c r="Q423" s="271"/>
      <c r="R423" s="272"/>
      <c r="S423" s="273"/>
      <c r="T423" s="274"/>
      <c r="U423" s="179"/>
      <c r="V423" s="180"/>
    </row>
    <row r="424" spans="1:22" ht="39.950000000000003" customHeight="1" x14ac:dyDescent="0.25">
      <c r="A424" s="254"/>
      <c r="B424" s="255"/>
      <c r="C424" s="256"/>
      <c r="D424" s="257"/>
      <c r="E424" s="257"/>
      <c r="F424" s="257"/>
      <c r="G424" s="257"/>
      <c r="H424" s="135">
        <f>IF(Tabla1[[#This Row],[SUELDO BRUTO
(A)]]="",0,ROUNDDOWN(D424+E424-G424,2))</f>
        <v>0</v>
      </c>
      <c r="I424" s="257"/>
      <c r="J424" s="67">
        <f>IF(OR(Tabla1[[#This Row],[SUELDO BRUTO
(A)]]="",Tabla1[[#This Row],[SALARIO BRUTO IMPUTADO
(D)]]=""),0,I424/D424)</f>
        <v>0</v>
      </c>
      <c r="K424" s="263"/>
      <c r="L424" s="138">
        <f>IF(OR(Tabla1[[#This Row],[S. SOCIAL / OTROS 
A CARGO EMPRESA
(B)]]="",Tabla1[[#This Row],[% IMPUTACIÓN ]]=""),0,E424*J424)</f>
        <v>0</v>
      </c>
      <c r="M424" s="135">
        <f>MIN(Tabla1[[#This Row],[S. SOCIAL EMPRESA (DECLARADA POR LA UNIVERSIDAD)]],Tabla1[[#This Row],[S. SOCIAL EMPRESA (MÁXIMO IMPUTABLE)]])</f>
        <v>0</v>
      </c>
      <c r="N424" s="138">
        <f>IF(OR(Tabla1[[#This Row],[BONIFICACIÓN CUOTAS S. SOCIAL EMPRESA
(C)]]="",Tabla1[[#This Row],[% IMPUTACIÓN ]]=""),0,G424*J424)</f>
        <v>0</v>
      </c>
      <c r="O424" s="139">
        <f t="shared" si="6"/>
        <v>0</v>
      </c>
      <c r="P424" s="270"/>
      <c r="Q424" s="271"/>
      <c r="R424" s="272"/>
      <c r="S424" s="273"/>
      <c r="T424" s="274"/>
      <c r="U424" s="179"/>
      <c r="V424" s="180"/>
    </row>
    <row r="425" spans="1:22" ht="39.950000000000003" customHeight="1" x14ac:dyDescent="0.25">
      <c r="A425" s="254"/>
      <c r="B425" s="255"/>
      <c r="C425" s="256"/>
      <c r="D425" s="257"/>
      <c r="E425" s="257"/>
      <c r="F425" s="257"/>
      <c r="G425" s="257"/>
      <c r="H425" s="135">
        <f>IF(Tabla1[[#This Row],[SUELDO BRUTO
(A)]]="",0,ROUNDDOWN(D425+E425-G425,2))</f>
        <v>0</v>
      </c>
      <c r="I425" s="257"/>
      <c r="J425" s="67">
        <f>IF(OR(Tabla1[[#This Row],[SUELDO BRUTO
(A)]]="",Tabla1[[#This Row],[SALARIO BRUTO IMPUTADO
(D)]]=""),0,I425/D425)</f>
        <v>0</v>
      </c>
      <c r="K425" s="263"/>
      <c r="L425" s="138">
        <f>IF(OR(Tabla1[[#This Row],[S. SOCIAL / OTROS 
A CARGO EMPRESA
(B)]]="",Tabla1[[#This Row],[% IMPUTACIÓN ]]=""),0,E425*J425)</f>
        <v>0</v>
      </c>
      <c r="M425" s="135">
        <f>MIN(Tabla1[[#This Row],[S. SOCIAL EMPRESA (DECLARADA POR LA UNIVERSIDAD)]],Tabla1[[#This Row],[S. SOCIAL EMPRESA (MÁXIMO IMPUTABLE)]])</f>
        <v>0</v>
      </c>
      <c r="N425" s="138">
        <f>IF(OR(Tabla1[[#This Row],[BONIFICACIÓN CUOTAS S. SOCIAL EMPRESA
(C)]]="",Tabla1[[#This Row],[% IMPUTACIÓN ]]=""),0,G425*J425)</f>
        <v>0</v>
      </c>
      <c r="O425" s="139">
        <f t="shared" si="6"/>
        <v>0</v>
      </c>
      <c r="P425" s="270"/>
      <c r="Q425" s="271"/>
      <c r="R425" s="272"/>
      <c r="S425" s="273"/>
      <c r="T425" s="274"/>
      <c r="U425" s="179"/>
      <c r="V425" s="180"/>
    </row>
    <row r="426" spans="1:22" ht="39.950000000000003" customHeight="1" x14ac:dyDescent="0.25">
      <c r="A426" s="254"/>
      <c r="B426" s="255"/>
      <c r="C426" s="256"/>
      <c r="D426" s="257"/>
      <c r="E426" s="257"/>
      <c r="F426" s="257"/>
      <c r="G426" s="257"/>
      <c r="H426" s="135">
        <f>IF(Tabla1[[#This Row],[SUELDO BRUTO
(A)]]="",0,ROUNDDOWN(D426+E426-G426,2))</f>
        <v>0</v>
      </c>
      <c r="I426" s="257"/>
      <c r="J426" s="67">
        <f>IF(OR(Tabla1[[#This Row],[SUELDO BRUTO
(A)]]="",Tabla1[[#This Row],[SALARIO BRUTO IMPUTADO
(D)]]=""),0,I426/D426)</f>
        <v>0</v>
      </c>
      <c r="K426" s="263"/>
      <c r="L426" s="138">
        <f>IF(OR(Tabla1[[#This Row],[S. SOCIAL / OTROS 
A CARGO EMPRESA
(B)]]="",Tabla1[[#This Row],[% IMPUTACIÓN ]]=""),0,E426*J426)</f>
        <v>0</v>
      </c>
      <c r="M426" s="135">
        <f>MIN(Tabla1[[#This Row],[S. SOCIAL EMPRESA (DECLARADA POR LA UNIVERSIDAD)]],Tabla1[[#This Row],[S. SOCIAL EMPRESA (MÁXIMO IMPUTABLE)]])</f>
        <v>0</v>
      </c>
      <c r="N426" s="138">
        <f>IF(OR(Tabla1[[#This Row],[BONIFICACIÓN CUOTAS S. SOCIAL EMPRESA
(C)]]="",Tabla1[[#This Row],[% IMPUTACIÓN ]]=""),0,G426*J426)</f>
        <v>0</v>
      </c>
      <c r="O426" s="139">
        <f t="shared" si="6"/>
        <v>0</v>
      </c>
      <c r="P426" s="270"/>
      <c r="Q426" s="271"/>
      <c r="R426" s="272"/>
      <c r="S426" s="273"/>
      <c r="T426" s="274"/>
      <c r="U426" s="179"/>
      <c r="V426" s="180"/>
    </row>
    <row r="427" spans="1:22" ht="39.950000000000003" customHeight="1" x14ac:dyDescent="0.25">
      <c r="A427" s="254"/>
      <c r="B427" s="255"/>
      <c r="C427" s="256"/>
      <c r="D427" s="257"/>
      <c r="E427" s="257"/>
      <c r="F427" s="257"/>
      <c r="G427" s="257"/>
      <c r="H427" s="135">
        <f>IF(Tabla1[[#This Row],[SUELDO BRUTO
(A)]]="",0,ROUNDDOWN(D427+E427-G427,2))</f>
        <v>0</v>
      </c>
      <c r="I427" s="257"/>
      <c r="J427" s="67">
        <f>IF(OR(Tabla1[[#This Row],[SUELDO BRUTO
(A)]]="",Tabla1[[#This Row],[SALARIO BRUTO IMPUTADO
(D)]]=""),0,I427/D427)</f>
        <v>0</v>
      </c>
      <c r="K427" s="263"/>
      <c r="L427" s="138">
        <f>IF(OR(Tabla1[[#This Row],[S. SOCIAL / OTROS 
A CARGO EMPRESA
(B)]]="",Tabla1[[#This Row],[% IMPUTACIÓN ]]=""),0,E427*J427)</f>
        <v>0</v>
      </c>
      <c r="M427" s="135">
        <f>MIN(Tabla1[[#This Row],[S. SOCIAL EMPRESA (DECLARADA POR LA UNIVERSIDAD)]],Tabla1[[#This Row],[S. SOCIAL EMPRESA (MÁXIMO IMPUTABLE)]])</f>
        <v>0</v>
      </c>
      <c r="N427" s="138">
        <f>IF(OR(Tabla1[[#This Row],[BONIFICACIÓN CUOTAS S. SOCIAL EMPRESA
(C)]]="",Tabla1[[#This Row],[% IMPUTACIÓN ]]=""),0,G427*J427)</f>
        <v>0</v>
      </c>
      <c r="O427" s="139">
        <f t="shared" si="6"/>
        <v>0</v>
      </c>
      <c r="P427" s="270"/>
      <c r="Q427" s="271"/>
      <c r="R427" s="272"/>
      <c r="S427" s="273"/>
      <c r="T427" s="274"/>
      <c r="U427" s="179"/>
      <c r="V427" s="180"/>
    </row>
    <row r="428" spans="1:22" ht="39.950000000000003" customHeight="1" x14ac:dyDescent="0.25">
      <c r="A428" s="254"/>
      <c r="B428" s="255"/>
      <c r="C428" s="256"/>
      <c r="D428" s="257"/>
      <c r="E428" s="257"/>
      <c r="F428" s="257"/>
      <c r="G428" s="257"/>
      <c r="H428" s="135">
        <f>IF(Tabla1[[#This Row],[SUELDO BRUTO
(A)]]="",0,ROUNDDOWN(D428+E428-G428,2))</f>
        <v>0</v>
      </c>
      <c r="I428" s="257"/>
      <c r="J428" s="67">
        <f>IF(OR(Tabla1[[#This Row],[SUELDO BRUTO
(A)]]="",Tabla1[[#This Row],[SALARIO BRUTO IMPUTADO
(D)]]=""),0,I428/D428)</f>
        <v>0</v>
      </c>
      <c r="K428" s="263"/>
      <c r="L428" s="138">
        <f>IF(OR(Tabla1[[#This Row],[S. SOCIAL / OTROS 
A CARGO EMPRESA
(B)]]="",Tabla1[[#This Row],[% IMPUTACIÓN ]]=""),0,E428*J428)</f>
        <v>0</v>
      </c>
      <c r="M428" s="135">
        <f>MIN(Tabla1[[#This Row],[S. SOCIAL EMPRESA (DECLARADA POR LA UNIVERSIDAD)]],Tabla1[[#This Row],[S. SOCIAL EMPRESA (MÁXIMO IMPUTABLE)]])</f>
        <v>0</v>
      </c>
      <c r="N428" s="138">
        <f>IF(OR(Tabla1[[#This Row],[BONIFICACIÓN CUOTAS S. SOCIAL EMPRESA
(C)]]="",Tabla1[[#This Row],[% IMPUTACIÓN ]]=""),0,G428*J428)</f>
        <v>0</v>
      </c>
      <c r="O428" s="139">
        <f t="shared" si="6"/>
        <v>0</v>
      </c>
      <c r="P428" s="270"/>
      <c r="Q428" s="271"/>
      <c r="R428" s="272"/>
      <c r="S428" s="273"/>
      <c r="T428" s="274"/>
      <c r="U428" s="179"/>
      <c r="V428" s="180"/>
    </row>
    <row r="429" spans="1:22" ht="39.950000000000003" customHeight="1" x14ac:dyDescent="0.25">
      <c r="A429" s="254"/>
      <c r="B429" s="255"/>
      <c r="C429" s="256"/>
      <c r="D429" s="257"/>
      <c r="E429" s="257"/>
      <c r="F429" s="257"/>
      <c r="G429" s="257"/>
      <c r="H429" s="135">
        <f>IF(Tabla1[[#This Row],[SUELDO BRUTO
(A)]]="",0,ROUNDDOWN(D429+E429-G429,2))</f>
        <v>0</v>
      </c>
      <c r="I429" s="257"/>
      <c r="J429" s="67">
        <f>IF(OR(Tabla1[[#This Row],[SUELDO BRUTO
(A)]]="",Tabla1[[#This Row],[SALARIO BRUTO IMPUTADO
(D)]]=""),0,I429/D429)</f>
        <v>0</v>
      </c>
      <c r="K429" s="263"/>
      <c r="L429" s="138">
        <f>IF(OR(Tabla1[[#This Row],[S. SOCIAL / OTROS 
A CARGO EMPRESA
(B)]]="",Tabla1[[#This Row],[% IMPUTACIÓN ]]=""),0,E429*J429)</f>
        <v>0</v>
      </c>
      <c r="M429" s="135">
        <f>MIN(Tabla1[[#This Row],[S. SOCIAL EMPRESA (DECLARADA POR LA UNIVERSIDAD)]],Tabla1[[#This Row],[S. SOCIAL EMPRESA (MÁXIMO IMPUTABLE)]])</f>
        <v>0</v>
      </c>
      <c r="N429" s="138">
        <f>IF(OR(Tabla1[[#This Row],[BONIFICACIÓN CUOTAS S. SOCIAL EMPRESA
(C)]]="",Tabla1[[#This Row],[% IMPUTACIÓN ]]=""),0,G429*J429)</f>
        <v>0</v>
      </c>
      <c r="O429" s="139">
        <f t="shared" si="6"/>
        <v>0</v>
      </c>
      <c r="P429" s="270"/>
      <c r="Q429" s="271"/>
      <c r="R429" s="272"/>
      <c r="S429" s="273"/>
      <c r="T429" s="274"/>
      <c r="U429" s="179"/>
      <c r="V429" s="180"/>
    </row>
    <row r="430" spans="1:22" ht="39.950000000000003" customHeight="1" x14ac:dyDescent="0.25">
      <c r="A430" s="254"/>
      <c r="B430" s="255"/>
      <c r="C430" s="256"/>
      <c r="D430" s="257"/>
      <c r="E430" s="257"/>
      <c r="F430" s="257"/>
      <c r="G430" s="257"/>
      <c r="H430" s="135">
        <f>IF(Tabla1[[#This Row],[SUELDO BRUTO
(A)]]="",0,ROUNDDOWN(D430+E430-G430,2))</f>
        <v>0</v>
      </c>
      <c r="I430" s="257"/>
      <c r="J430" s="67">
        <f>IF(OR(Tabla1[[#This Row],[SUELDO BRUTO
(A)]]="",Tabla1[[#This Row],[SALARIO BRUTO IMPUTADO
(D)]]=""),0,I430/D430)</f>
        <v>0</v>
      </c>
      <c r="K430" s="263"/>
      <c r="L430" s="138">
        <f>IF(OR(Tabla1[[#This Row],[S. SOCIAL / OTROS 
A CARGO EMPRESA
(B)]]="",Tabla1[[#This Row],[% IMPUTACIÓN ]]=""),0,E430*J430)</f>
        <v>0</v>
      </c>
      <c r="M430" s="135">
        <f>MIN(Tabla1[[#This Row],[S. SOCIAL EMPRESA (DECLARADA POR LA UNIVERSIDAD)]],Tabla1[[#This Row],[S. SOCIAL EMPRESA (MÁXIMO IMPUTABLE)]])</f>
        <v>0</v>
      </c>
      <c r="N430" s="138">
        <f>IF(OR(Tabla1[[#This Row],[BONIFICACIÓN CUOTAS S. SOCIAL EMPRESA
(C)]]="",Tabla1[[#This Row],[% IMPUTACIÓN ]]=""),0,G430*J430)</f>
        <v>0</v>
      </c>
      <c r="O430" s="139">
        <f t="shared" si="6"/>
        <v>0</v>
      </c>
      <c r="P430" s="270"/>
      <c r="Q430" s="271"/>
      <c r="R430" s="272"/>
      <c r="S430" s="273"/>
      <c r="T430" s="274"/>
      <c r="U430" s="179"/>
      <c r="V430" s="180"/>
    </row>
    <row r="431" spans="1:22" ht="39.950000000000003" customHeight="1" x14ac:dyDescent="0.25">
      <c r="A431" s="254"/>
      <c r="B431" s="255"/>
      <c r="C431" s="256"/>
      <c r="D431" s="257"/>
      <c r="E431" s="257"/>
      <c r="F431" s="257"/>
      <c r="G431" s="257"/>
      <c r="H431" s="135">
        <f>IF(Tabla1[[#This Row],[SUELDO BRUTO
(A)]]="",0,ROUNDDOWN(D431+E431-G431,2))</f>
        <v>0</v>
      </c>
      <c r="I431" s="257"/>
      <c r="J431" s="67">
        <f>IF(OR(Tabla1[[#This Row],[SUELDO BRUTO
(A)]]="",Tabla1[[#This Row],[SALARIO BRUTO IMPUTADO
(D)]]=""),0,I431/D431)</f>
        <v>0</v>
      </c>
      <c r="K431" s="263"/>
      <c r="L431" s="138">
        <f>IF(OR(Tabla1[[#This Row],[S. SOCIAL / OTROS 
A CARGO EMPRESA
(B)]]="",Tabla1[[#This Row],[% IMPUTACIÓN ]]=""),0,E431*J431)</f>
        <v>0</v>
      </c>
      <c r="M431" s="135">
        <f>MIN(Tabla1[[#This Row],[S. SOCIAL EMPRESA (DECLARADA POR LA UNIVERSIDAD)]],Tabla1[[#This Row],[S. SOCIAL EMPRESA (MÁXIMO IMPUTABLE)]])</f>
        <v>0</v>
      </c>
      <c r="N431" s="138">
        <f>IF(OR(Tabla1[[#This Row],[BONIFICACIÓN CUOTAS S. SOCIAL EMPRESA
(C)]]="",Tabla1[[#This Row],[% IMPUTACIÓN ]]=""),0,G431*J431)</f>
        <v>0</v>
      </c>
      <c r="O431" s="139">
        <f t="shared" si="6"/>
        <v>0</v>
      </c>
      <c r="P431" s="270"/>
      <c r="Q431" s="271"/>
      <c r="R431" s="272"/>
      <c r="S431" s="273"/>
      <c r="T431" s="274"/>
      <c r="U431" s="179"/>
      <c r="V431" s="180"/>
    </row>
    <row r="432" spans="1:22" ht="39.950000000000003" customHeight="1" x14ac:dyDescent="0.25">
      <c r="A432" s="254"/>
      <c r="B432" s="255"/>
      <c r="C432" s="256"/>
      <c r="D432" s="257"/>
      <c r="E432" s="257"/>
      <c r="F432" s="257"/>
      <c r="G432" s="257"/>
      <c r="H432" s="135">
        <f>IF(Tabla1[[#This Row],[SUELDO BRUTO
(A)]]="",0,ROUNDDOWN(D432+E432-G432,2))</f>
        <v>0</v>
      </c>
      <c r="I432" s="257"/>
      <c r="J432" s="67">
        <f>IF(OR(Tabla1[[#This Row],[SUELDO BRUTO
(A)]]="",Tabla1[[#This Row],[SALARIO BRUTO IMPUTADO
(D)]]=""),0,I432/D432)</f>
        <v>0</v>
      </c>
      <c r="K432" s="263"/>
      <c r="L432" s="138">
        <f>IF(OR(Tabla1[[#This Row],[S. SOCIAL / OTROS 
A CARGO EMPRESA
(B)]]="",Tabla1[[#This Row],[% IMPUTACIÓN ]]=""),0,E432*J432)</f>
        <v>0</v>
      </c>
      <c r="M432" s="135">
        <f>MIN(Tabla1[[#This Row],[S. SOCIAL EMPRESA (DECLARADA POR LA UNIVERSIDAD)]],Tabla1[[#This Row],[S. SOCIAL EMPRESA (MÁXIMO IMPUTABLE)]])</f>
        <v>0</v>
      </c>
      <c r="N432" s="138">
        <f>IF(OR(Tabla1[[#This Row],[BONIFICACIÓN CUOTAS S. SOCIAL EMPRESA
(C)]]="",Tabla1[[#This Row],[% IMPUTACIÓN ]]=""),0,G432*J432)</f>
        <v>0</v>
      </c>
      <c r="O432" s="139">
        <f t="shared" si="6"/>
        <v>0</v>
      </c>
      <c r="P432" s="270"/>
      <c r="Q432" s="271"/>
      <c r="R432" s="272"/>
      <c r="S432" s="273"/>
      <c r="T432" s="274"/>
      <c r="U432" s="179"/>
      <c r="V432" s="180"/>
    </row>
    <row r="433" spans="1:22" ht="39.950000000000003" customHeight="1" x14ac:dyDescent="0.25">
      <c r="A433" s="254"/>
      <c r="B433" s="255"/>
      <c r="C433" s="256"/>
      <c r="D433" s="257"/>
      <c r="E433" s="257"/>
      <c r="F433" s="257"/>
      <c r="G433" s="257"/>
      <c r="H433" s="135">
        <f>IF(Tabla1[[#This Row],[SUELDO BRUTO
(A)]]="",0,ROUNDDOWN(D433+E433-G433,2))</f>
        <v>0</v>
      </c>
      <c r="I433" s="257"/>
      <c r="J433" s="67">
        <f>IF(OR(Tabla1[[#This Row],[SUELDO BRUTO
(A)]]="",Tabla1[[#This Row],[SALARIO BRUTO IMPUTADO
(D)]]=""),0,I433/D433)</f>
        <v>0</v>
      </c>
      <c r="K433" s="263"/>
      <c r="L433" s="138">
        <f>IF(OR(Tabla1[[#This Row],[S. SOCIAL / OTROS 
A CARGO EMPRESA
(B)]]="",Tabla1[[#This Row],[% IMPUTACIÓN ]]=""),0,E433*J433)</f>
        <v>0</v>
      </c>
      <c r="M433" s="135">
        <f>MIN(Tabla1[[#This Row],[S. SOCIAL EMPRESA (DECLARADA POR LA UNIVERSIDAD)]],Tabla1[[#This Row],[S. SOCIAL EMPRESA (MÁXIMO IMPUTABLE)]])</f>
        <v>0</v>
      </c>
      <c r="N433" s="138">
        <f>IF(OR(Tabla1[[#This Row],[BONIFICACIÓN CUOTAS S. SOCIAL EMPRESA
(C)]]="",Tabla1[[#This Row],[% IMPUTACIÓN ]]=""),0,G433*J433)</f>
        <v>0</v>
      </c>
      <c r="O433" s="139">
        <f t="shared" si="6"/>
        <v>0</v>
      </c>
      <c r="P433" s="270"/>
      <c r="Q433" s="271"/>
      <c r="R433" s="272"/>
      <c r="S433" s="273"/>
      <c r="T433" s="274"/>
      <c r="U433" s="179"/>
      <c r="V433" s="180"/>
    </row>
    <row r="434" spans="1:22" ht="39.950000000000003" customHeight="1" x14ac:dyDescent="0.25">
      <c r="A434" s="254"/>
      <c r="B434" s="255"/>
      <c r="C434" s="256"/>
      <c r="D434" s="257"/>
      <c r="E434" s="257"/>
      <c r="F434" s="257"/>
      <c r="G434" s="257"/>
      <c r="H434" s="135">
        <f>IF(Tabla1[[#This Row],[SUELDO BRUTO
(A)]]="",0,ROUNDDOWN(D434+E434-G434,2))</f>
        <v>0</v>
      </c>
      <c r="I434" s="257"/>
      <c r="J434" s="67">
        <f>IF(OR(Tabla1[[#This Row],[SUELDO BRUTO
(A)]]="",Tabla1[[#This Row],[SALARIO BRUTO IMPUTADO
(D)]]=""),0,I434/D434)</f>
        <v>0</v>
      </c>
      <c r="K434" s="263"/>
      <c r="L434" s="138">
        <f>IF(OR(Tabla1[[#This Row],[S. SOCIAL / OTROS 
A CARGO EMPRESA
(B)]]="",Tabla1[[#This Row],[% IMPUTACIÓN ]]=""),0,E434*J434)</f>
        <v>0</v>
      </c>
      <c r="M434" s="135">
        <f>MIN(Tabla1[[#This Row],[S. SOCIAL EMPRESA (DECLARADA POR LA UNIVERSIDAD)]],Tabla1[[#This Row],[S. SOCIAL EMPRESA (MÁXIMO IMPUTABLE)]])</f>
        <v>0</v>
      </c>
      <c r="N434" s="138">
        <f>IF(OR(Tabla1[[#This Row],[BONIFICACIÓN CUOTAS S. SOCIAL EMPRESA
(C)]]="",Tabla1[[#This Row],[% IMPUTACIÓN ]]=""),0,G434*J434)</f>
        <v>0</v>
      </c>
      <c r="O434" s="139">
        <f t="shared" si="6"/>
        <v>0</v>
      </c>
      <c r="P434" s="270"/>
      <c r="Q434" s="271"/>
      <c r="R434" s="272"/>
      <c r="S434" s="273"/>
      <c r="T434" s="274"/>
      <c r="U434" s="179"/>
      <c r="V434" s="180"/>
    </row>
    <row r="435" spans="1:22" ht="39.950000000000003" customHeight="1" x14ac:dyDescent="0.25">
      <c r="A435" s="254"/>
      <c r="B435" s="255"/>
      <c r="C435" s="256"/>
      <c r="D435" s="257"/>
      <c r="E435" s="257"/>
      <c r="F435" s="257"/>
      <c r="G435" s="257"/>
      <c r="H435" s="135">
        <f>IF(Tabla1[[#This Row],[SUELDO BRUTO
(A)]]="",0,ROUNDDOWN(D435+E435-G435,2))</f>
        <v>0</v>
      </c>
      <c r="I435" s="257"/>
      <c r="J435" s="67">
        <f>IF(OR(Tabla1[[#This Row],[SUELDO BRUTO
(A)]]="",Tabla1[[#This Row],[SALARIO BRUTO IMPUTADO
(D)]]=""),0,I435/D435)</f>
        <v>0</v>
      </c>
      <c r="K435" s="263"/>
      <c r="L435" s="138">
        <f>IF(OR(Tabla1[[#This Row],[S. SOCIAL / OTROS 
A CARGO EMPRESA
(B)]]="",Tabla1[[#This Row],[% IMPUTACIÓN ]]=""),0,E435*J435)</f>
        <v>0</v>
      </c>
      <c r="M435" s="135">
        <f>MIN(Tabla1[[#This Row],[S. SOCIAL EMPRESA (DECLARADA POR LA UNIVERSIDAD)]],Tabla1[[#This Row],[S. SOCIAL EMPRESA (MÁXIMO IMPUTABLE)]])</f>
        <v>0</v>
      </c>
      <c r="N435" s="138">
        <f>IF(OR(Tabla1[[#This Row],[BONIFICACIÓN CUOTAS S. SOCIAL EMPRESA
(C)]]="",Tabla1[[#This Row],[% IMPUTACIÓN ]]=""),0,G435*J435)</f>
        <v>0</v>
      </c>
      <c r="O435" s="139">
        <f t="shared" si="6"/>
        <v>0</v>
      </c>
      <c r="P435" s="270"/>
      <c r="Q435" s="271"/>
      <c r="R435" s="272"/>
      <c r="S435" s="273"/>
      <c r="T435" s="274"/>
      <c r="U435" s="179"/>
      <c r="V435" s="180"/>
    </row>
    <row r="436" spans="1:22" ht="39.950000000000003" customHeight="1" x14ac:dyDescent="0.25">
      <c r="A436" s="254"/>
      <c r="B436" s="255"/>
      <c r="C436" s="256"/>
      <c r="D436" s="257"/>
      <c r="E436" s="257"/>
      <c r="F436" s="257"/>
      <c r="G436" s="257"/>
      <c r="H436" s="135">
        <f>IF(Tabla1[[#This Row],[SUELDO BRUTO
(A)]]="",0,ROUNDDOWN(D436+E436-G436,2))</f>
        <v>0</v>
      </c>
      <c r="I436" s="257"/>
      <c r="J436" s="67">
        <f>IF(OR(Tabla1[[#This Row],[SUELDO BRUTO
(A)]]="",Tabla1[[#This Row],[SALARIO BRUTO IMPUTADO
(D)]]=""),0,I436/D436)</f>
        <v>0</v>
      </c>
      <c r="K436" s="263"/>
      <c r="L436" s="138">
        <f>IF(OR(Tabla1[[#This Row],[S. SOCIAL / OTROS 
A CARGO EMPRESA
(B)]]="",Tabla1[[#This Row],[% IMPUTACIÓN ]]=""),0,E436*J436)</f>
        <v>0</v>
      </c>
      <c r="M436" s="135">
        <f>MIN(Tabla1[[#This Row],[S. SOCIAL EMPRESA (DECLARADA POR LA UNIVERSIDAD)]],Tabla1[[#This Row],[S. SOCIAL EMPRESA (MÁXIMO IMPUTABLE)]])</f>
        <v>0</v>
      </c>
      <c r="N436" s="138">
        <f>IF(OR(Tabla1[[#This Row],[BONIFICACIÓN CUOTAS S. SOCIAL EMPRESA
(C)]]="",Tabla1[[#This Row],[% IMPUTACIÓN ]]=""),0,G436*J436)</f>
        <v>0</v>
      </c>
      <c r="O436" s="139">
        <f t="shared" si="6"/>
        <v>0</v>
      </c>
      <c r="P436" s="270"/>
      <c r="Q436" s="271"/>
      <c r="R436" s="272"/>
      <c r="S436" s="273"/>
      <c r="T436" s="274"/>
      <c r="U436" s="179"/>
      <c r="V436" s="180"/>
    </row>
    <row r="437" spans="1:22" ht="39.950000000000003" customHeight="1" x14ac:dyDescent="0.25">
      <c r="A437" s="254"/>
      <c r="B437" s="255"/>
      <c r="C437" s="256"/>
      <c r="D437" s="257"/>
      <c r="E437" s="257"/>
      <c r="F437" s="257"/>
      <c r="G437" s="257"/>
      <c r="H437" s="135">
        <f>IF(Tabla1[[#This Row],[SUELDO BRUTO
(A)]]="",0,ROUNDDOWN(D437+E437-G437,2))</f>
        <v>0</v>
      </c>
      <c r="I437" s="257"/>
      <c r="J437" s="67">
        <f>IF(OR(Tabla1[[#This Row],[SUELDO BRUTO
(A)]]="",Tabla1[[#This Row],[SALARIO BRUTO IMPUTADO
(D)]]=""),0,I437/D437)</f>
        <v>0</v>
      </c>
      <c r="K437" s="263"/>
      <c r="L437" s="138">
        <f>IF(OR(Tabla1[[#This Row],[S. SOCIAL / OTROS 
A CARGO EMPRESA
(B)]]="",Tabla1[[#This Row],[% IMPUTACIÓN ]]=""),0,E437*J437)</f>
        <v>0</v>
      </c>
      <c r="M437" s="135">
        <f>MIN(Tabla1[[#This Row],[S. SOCIAL EMPRESA (DECLARADA POR LA UNIVERSIDAD)]],Tabla1[[#This Row],[S. SOCIAL EMPRESA (MÁXIMO IMPUTABLE)]])</f>
        <v>0</v>
      </c>
      <c r="N437" s="138">
        <f>IF(OR(Tabla1[[#This Row],[BONIFICACIÓN CUOTAS S. SOCIAL EMPRESA
(C)]]="",Tabla1[[#This Row],[% IMPUTACIÓN ]]=""),0,G437*J437)</f>
        <v>0</v>
      </c>
      <c r="O437" s="139">
        <f t="shared" si="6"/>
        <v>0</v>
      </c>
      <c r="P437" s="270"/>
      <c r="Q437" s="271"/>
      <c r="R437" s="272"/>
      <c r="S437" s="273"/>
      <c r="T437" s="274"/>
      <c r="U437" s="179"/>
      <c r="V437" s="180"/>
    </row>
    <row r="438" spans="1:22" ht="39.950000000000003" customHeight="1" x14ac:dyDescent="0.25">
      <c r="A438" s="254"/>
      <c r="B438" s="255"/>
      <c r="C438" s="256"/>
      <c r="D438" s="257"/>
      <c r="E438" s="257"/>
      <c r="F438" s="257"/>
      <c r="G438" s="257"/>
      <c r="H438" s="135">
        <f>IF(Tabla1[[#This Row],[SUELDO BRUTO
(A)]]="",0,ROUNDDOWN(D438+E438-G438,2))</f>
        <v>0</v>
      </c>
      <c r="I438" s="257"/>
      <c r="J438" s="67">
        <f>IF(OR(Tabla1[[#This Row],[SUELDO BRUTO
(A)]]="",Tabla1[[#This Row],[SALARIO BRUTO IMPUTADO
(D)]]=""),0,I438/D438)</f>
        <v>0</v>
      </c>
      <c r="K438" s="263"/>
      <c r="L438" s="138">
        <f>IF(OR(Tabla1[[#This Row],[S. SOCIAL / OTROS 
A CARGO EMPRESA
(B)]]="",Tabla1[[#This Row],[% IMPUTACIÓN ]]=""),0,E438*J438)</f>
        <v>0</v>
      </c>
      <c r="M438" s="135">
        <f>MIN(Tabla1[[#This Row],[S. SOCIAL EMPRESA (DECLARADA POR LA UNIVERSIDAD)]],Tabla1[[#This Row],[S. SOCIAL EMPRESA (MÁXIMO IMPUTABLE)]])</f>
        <v>0</v>
      </c>
      <c r="N438" s="138">
        <f>IF(OR(Tabla1[[#This Row],[BONIFICACIÓN CUOTAS S. SOCIAL EMPRESA
(C)]]="",Tabla1[[#This Row],[% IMPUTACIÓN ]]=""),0,G438*J438)</f>
        <v>0</v>
      </c>
      <c r="O438" s="139">
        <f t="shared" si="6"/>
        <v>0</v>
      </c>
      <c r="P438" s="270"/>
      <c r="Q438" s="271"/>
      <c r="R438" s="272"/>
      <c r="S438" s="273"/>
      <c r="T438" s="274"/>
      <c r="U438" s="179"/>
      <c r="V438" s="180"/>
    </row>
    <row r="439" spans="1:22" ht="39.950000000000003" customHeight="1" x14ac:dyDescent="0.25">
      <c r="A439" s="254"/>
      <c r="B439" s="255"/>
      <c r="C439" s="256"/>
      <c r="D439" s="257"/>
      <c r="E439" s="257"/>
      <c r="F439" s="257"/>
      <c r="G439" s="257"/>
      <c r="H439" s="135">
        <f>IF(Tabla1[[#This Row],[SUELDO BRUTO
(A)]]="",0,ROUNDDOWN(D439+E439-G439,2))</f>
        <v>0</v>
      </c>
      <c r="I439" s="257"/>
      <c r="J439" s="67">
        <f>IF(OR(Tabla1[[#This Row],[SUELDO BRUTO
(A)]]="",Tabla1[[#This Row],[SALARIO BRUTO IMPUTADO
(D)]]=""),0,I439/D439)</f>
        <v>0</v>
      </c>
      <c r="K439" s="263"/>
      <c r="L439" s="138">
        <f>IF(OR(Tabla1[[#This Row],[S. SOCIAL / OTROS 
A CARGO EMPRESA
(B)]]="",Tabla1[[#This Row],[% IMPUTACIÓN ]]=""),0,E439*J439)</f>
        <v>0</v>
      </c>
      <c r="M439" s="135">
        <f>MIN(Tabla1[[#This Row],[S. SOCIAL EMPRESA (DECLARADA POR LA UNIVERSIDAD)]],Tabla1[[#This Row],[S. SOCIAL EMPRESA (MÁXIMO IMPUTABLE)]])</f>
        <v>0</v>
      </c>
      <c r="N439" s="138">
        <f>IF(OR(Tabla1[[#This Row],[BONIFICACIÓN CUOTAS S. SOCIAL EMPRESA
(C)]]="",Tabla1[[#This Row],[% IMPUTACIÓN ]]=""),0,G439*J439)</f>
        <v>0</v>
      </c>
      <c r="O439" s="139">
        <f t="shared" si="6"/>
        <v>0</v>
      </c>
      <c r="P439" s="270"/>
      <c r="Q439" s="271"/>
      <c r="R439" s="272"/>
      <c r="S439" s="273"/>
      <c r="T439" s="274"/>
      <c r="U439" s="179"/>
      <c r="V439" s="180"/>
    </row>
    <row r="440" spans="1:22" ht="39.950000000000003" customHeight="1" x14ac:dyDescent="0.25">
      <c r="A440" s="254"/>
      <c r="B440" s="255"/>
      <c r="C440" s="256"/>
      <c r="D440" s="257"/>
      <c r="E440" s="257"/>
      <c r="F440" s="257"/>
      <c r="G440" s="257"/>
      <c r="H440" s="135">
        <f>IF(Tabla1[[#This Row],[SUELDO BRUTO
(A)]]="",0,ROUNDDOWN(D440+E440-G440,2))</f>
        <v>0</v>
      </c>
      <c r="I440" s="257"/>
      <c r="J440" s="67">
        <f>IF(OR(Tabla1[[#This Row],[SUELDO BRUTO
(A)]]="",Tabla1[[#This Row],[SALARIO BRUTO IMPUTADO
(D)]]=""),0,I440/D440)</f>
        <v>0</v>
      </c>
      <c r="K440" s="263"/>
      <c r="L440" s="138">
        <f>IF(OR(Tabla1[[#This Row],[S. SOCIAL / OTROS 
A CARGO EMPRESA
(B)]]="",Tabla1[[#This Row],[% IMPUTACIÓN ]]=""),0,E440*J440)</f>
        <v>0</v>
      </c>
      <c r="M440" s="135">
        <f>MIN(Tabla1[[#This Row],[S. SOCIAL EMPRESA (DECLARADA POR LA UNIVERSIDAD)]],Tabla1[[#This Row],[S. SOCIAL EMPRESA (MÁXIMO IMPUTABLE)]])</f>
        <v>0</v>
      </c>
      <c r="N440" s="138">
        <f>IF(OR(Tabla1[[#This Row],[BONIFICACIÓN CUOTAS S. SOCIAL EMPRESA
(C)]]="",Tabla1[[#This Row],[% IMPUTACIÓN ]]=""),0,G440*J440)</f>
        <v>0</v>
      </c>
      <c r="O440" s="139">
        <f t="shared" si="6"/>
        <v>0</v>
      </c>
      <c r="P440" s="270"/>
      <c r="Q440" s="271"/>
      <c r="R440" s="272"/>
      <c r="S440" s="273"/>
      <c r="T440" s="274"/>
      <c r="U440" s="179"/>
      <c r="V440" s="180"/>
    </row>
    <row r="441" spans="1:22" ht="39.950000000000003" customHeight="1" x14ac:dyDescent="0.25">
      <c r="A441" s="254"/>
      <c r="B441" s="255"/>
      <c r="C441" s="256"/>
      <c r="D441" s="257"/>
      <c r="E441" s="257"/>
      <c r="F441" s="257"/>
      <c r="G441" s="257"/>
      <c r="H441" s="135">
        <f>IF(Tabla1[[#This Row],[SUELDO BRUTO
(A)]]="",0,ROUNDDOWN(D441+E441-G441,2))</f>
        <v>0</v>
      </c>
      <c r="I441" s="257"/>
      <c r="J441" s="67">
        <f>IF(OR(Tabla1[[#This Row],[SUELDO BRUTO
(A)]]="",Tabla1[[#This Row],[SALARIO BRUTO IMPUTADO
(D)]]=""),0,I441/D441)</f>
        <v>0</v>
      </c>
      <c r="K441" s="263"/>
      <c r="L441" s="138">
        <f>IF(OR(Tabla1[[#This Row],[S. SOCIAL / OTROS 
A CARGO EMPRESA
(B)]]="",Tabla1[[#This Row],[% IMPUTACIÓN ]]=""),0,E441*J441)</f>
        <v>0</v>
      </c>
      <c r="M441" s="135">
        <f>MIN(Tabla1[[#This Row],[S. SOCIAL EMPRESA (DECLARADA POR LA UNIVERSIDAD)]],Tabla1[[#This Row],[S. SOCIAL EMPRESA (MÁXIMO IMPUTABLE)]])</f>
        <v>0</v>
      </c>
      <c r="N441" s="138">
        <f>IF(OR(Tabla1[[#This Row],[BONIFICACIÓN CUOTAS S. SOCIAL EMPRESA
(C)]]="",Tabla1[[#This Row],[% IMPUTACIÓN ]]=""),0,G441*J441)</f>
        <v>0</v>
      </c>
      <c r="O441" s="139">
        <f t="shared" si="6"/>
        <v>0</v>
      </c>
      <c r="P441" s="270"/>
      <c r="Q441" s="271"/>
      <c r="R441" s="272"/>
      <c r="S441" s="273"/>
      <c r="T441" s="274"/>
      <c r="U441" s="179"/>
      <c r="V441" s="180"/>
    </row>
    <row r="442" spans="1:22" ht="39.950000000000003" customHeight="1" x14ac:dyDescent="0.25">
      <c r="A442" s="254"/>
      <c r="B442" s="255"/>
      <c r="C442" s="256"/>
      <c r="D442" s="257"/>
      <c r="E442" s="257"/>
      <c r="F442" s="257"/>
      <c r="G442" s="257"/>
      <c r="H442" s="135">
        <f>IF(Tabla1[[#This Row],[SUELDO BRUTO
(A)]]="",0,ROUNDDOWN(D442+E442-G442,2))</f>
        <v>0</v>
      </c>
      <c r="I442" s="257"/>
      <c r="J442" s="67">
        <f>IF(OR(Tabla1[[#This Row],[SUELDO BRUTO
(A)]]="",Tabla1[[#This Row],[SALARIO BRUTO IMPUTADO
(D)]]=""),0,I442/D442)</f>
        <v>0</v>
      </c>
      <c r="K442" s="263"/>
      <c r="L442" s="138">
        <f>IF(OR(Tabla1[[#This Row],[S. SOCIAL / OTROS 
A CARGO EMPRESA
(B)]]="",Tabla1[[#This Row],[% IMPUTACIÓN ]]=""),0,E442*J442)</f>
        <v>0</v>
      </c>
      <c r="M442" s="135">
        <f>MIN(Tabla1[[#This Row],[S. SOCIAL EMPRESA (DECLARADA POR LA UNIVERSIDAD)]],Tabla1[[#This Row],[S. SOCIAL EMPRESA (MÁXIMO IMPUTABLE)]])</f>
        <v>0</v>
      </c>
      <c r="N442" s="138">
        <f>IF(OR(Tabla1[[#This Row],[BONIFICACIÓN CUOTAS S. SOCIAL EMPRESA
(C)]]="",Tabla1[[#This Row],[% IMPUTACIÓN ]]=""),0,G442*J442)</f>
        <v>0</v>
      </c>
      <c r="O442" s="139">
        <f t="shared" si="6"/>
        <v>0</v>
      </c>
      <c r="P442" s="270"/>
      <c r="Q442" s="271"/>
      <c r="R442" s="272"/>
      <c r="S442" s="273"/>
      <c r="T442" s="274"/>
      <c r="U442" s="179"/>
      <c r="V442" s="180"/>
    </row>
    <row r="443" spans="1:22" ht="39.950000000000003" customHeight="1" x14ac:dyDescent="0.25">
      <c r="A443" s="254"/>
      <c r="B443" s="255"/>
      <c r="C443" s="256"/>
      <c r="D443" s="257"/>
      <c r="E443" s="257"/>
      <c r="F443" s="257"/>
      <c r="G443" s="257"/>
      <c r="H443" s="135">
        <f>IF(Tabla1[[#This Row],[SUELDO BRUTO
(A)]]="",0,ROUNDDOWN(D443+E443-G443,2))</f>
        <v>0</v>
      </c>
      <c r="I443" s="257"/>
      <c r="J443" s="67">
        <f>IF(OR(Tabla1[[#This Row],[SUELDO BRUTO
(A)]]="",Tabla1[[#This Row],[SALARIO BRUTO IMPUTADO
(D)]]=""),0,I443/D443)</f>
        <v>0</v>
      </c>
      <c r="K443" s="263"/>
      <c r="L443" s="138">
        <f>IF(OR(Tabla1[[#This Row],[S. SOCIAL / OTROS 
A CARGO EMPRESA
(B)]]="",Tabla1[[#This Row],[% IMPUTACIÓN ]]=""),0,E443*J443)</f>
        <v>0</v>
      </c>
      <c r="M443" s="135">
        <f>MIN(Tabla1[[#This Row],[S. SOCIAL EMPRESA (DECLARADA POR LA UNIVERSIDAD)]],Tabla1[[#This Row],[S. SOCIAL EMPRESA (MÁXIMO IMPUTABLE)]])</f>
        <v>0</v>
      </c>
      <c r="N443" s="138">
        <f>IF(OR(Tabla1[[#This Row],[BONIFICACIÓN CUOTAS S. SOCIAL EMPRESA
(C)]]="",Tabla1[[#This Row],[% IMPUTACIÓN ]]=""),0,G443*J443)</f>
        <v>0</v>
      </c>
      <c r="O443" s="139">
        <f t="shared" si="6"/>
        <v>0</v>
      </c>
      <c r="P443" s="270"/>
      <c r="Q443" s="271"/>
      <c r="R443" s="272"/>
      <c r="S443" s="273"/>
      <c r="T443" s="274"/>
      <c r="U443" s="179"/>
      <c r="V443" s="180"/>
    </row>
    <row r="444" spans="1:22" ht="39.950000000000003" customHeight="1" x14ac:dyDescent="0.25">
      <c r="A444" s="254"/>
      <c r="B444" s="255"/>
      <c r="C444" s="256"/>
      <c r="D444" s="257"/>
      <c r="E444" s="257"/>
      <c r="F444" s="257"/>
      <c r="G444" s="257"/>
      <c r="H444" s="135">
        <f>IF(Tabla1[[#This Row],[SUELDO BRUTO
(A)]]="",0,ROUNDDOWN(D444+E444-G444,2))</f>
        <v>0</v>
      </c>
      <c r="I444" s="257"/>
      <c r="J444" s="67">
        <f>IF(OR(Tabla1[[#This Row],[SUELDO BRUTO
(A)]]="",Tabla1[[#This Row],[SALARIO BRUTO IMPUTADO
(D)]]=""),0,I444/D444)</f>
        <v>0</v>
      </c>
      <c r="K444" s="263"/>
      <c r="L444" s="138">
        <f>IF(OR(Tabla1[[#This Row],[S. SOCIAL / OTROS 
A CARGO EMPRESA
(B)]]="",Tabla1[[#This Row],[% IMPUTACIÓN ]]=""),0,E444*J444)</f>
        <v>0</v>
      </c>
      <c r="M444" s="135">
        <f>MIN(Tabla1[[#This Row],[S. SOCIAL EMPRESA (DECLARADA POR LA UNIVERSIDAD)]],Tabla1[[#This Row],[S. SOCIAL EMPRESA (MÁXIMO IMPUTABLE)]])</f>
        <v>0</v>
      </c>
      <c r="N444" s="138">
        <f>IF(OR(Tabla1[[#This Row],[BONIFICACIÓN CUOTAS S. SOCIAL EMPRESA
(C)]]="",Tabla1[[#This Row],[% IMPUTACIÓN ]]=""),0,G444*J444)</f>
        <v>0</v>
      </c>
      <c r="O444" s="139">
        <f t="shared" si="6"/>
        <v>0</v>
      </c>
      <c r="P444" s="270"/>
      <c r="Q444" s="271"/>
      <c r="R444" s="272"/>
      <c r="S444" s="273"/>
      <c r="T444" s="274"/>
      <c r="U444" s="179"/>
      <c r="V444" s="180"/>
    </row>
    <row r="445" spans="1:22" ht="39.950000000000003" customHeight="1" x14ac:dyDescent="0.25">
      <c r="A445" s="254"/>
      <c r="B445" s="255"/>
      <c r="C445" s="256"/>
      <c r="D445" s="257"/>
      <c r="E445" s="257"/>
      <c r="F445" s="257"/>
      <c r="G445" s="257"/>
      <c r="H445" s="135">
        <f>IF(Tabla1[[#This Row],[SUELDO BRUTO
(A)]]="",0,ROUNDDOWN(D445+E445-G445,2))</f>
        <v>0</v>
      </c>
      <c r="I445" s="257"/>
      <c r="J445" s="67">
        <f>IF(OR(Tabla1[[#This Row],[SUELDO BRUTO
(A)]]="",Tabla1[[#This Row],[SALARIO BRUTO IMPUTADO
(D)]]=""),0,I445/D445)</f>
        <v>0</v>
      </c>
      <c r="K445" s="263"/>
      <c r="L445" s="138">
        <f>IF(OR(Tabla1[[#This Row],[S. SOCIAL / OTROS 
A CARGO EMPRESA
(B)]]="",Tabla1[[#This Row],[% IMPUTACIÓN ]]=""),0,E445*J445)</f>
        <v>0</v>
      </c>
      <c r="M445" s="135">
        <f>MIN(Tabla1[[#This Row],[S. SOCIAL EMPRESA (DECLARADA POR LA UNIVERSIDAD)]],Tabla1[[#This Row],[S. SOCIAL EMPRESA (MÁXIMO IMPUTABLE)]])</f>
        <v>0</v>
      </c>
      <c r="N445" s="138">
        <f>IF(OR(Tabla1[[#This Row],[BONIFICACIÓN CUOTAS S. SOCIAL EMPRESA
(C)]]="",Tabla1[[#This Row],[% IMPUTACIÓN ]]=""),0,G445*J445)</f>
        <v>0</v>
      </c>
      <c r="O445" s="139">
        <f t="shared" si="6"/>
        <v>0</v>
      </c>
      <c r="P445" s="270"/>
      <c r="Q445" s="271"/>
      <c r="R445" s="272"/>
      <c r="S445" s="273"/>
      <c r="T445" s="274"/>
      <c r="U445" s="179"/>
      <c r="V445" s="180"/>
    </row>
    <row r="446" spans="1:22" ht="39.950000000000003" customHeight="1" x14ac:dyDescent="0.25">
      <c r="A446" s="254"/>
      <c r="B446" s="255"/>
      <c r="C446" s="256"/>
      <c r="D446" s="257"/>
      <c r="E446" s="257"/>
      <c r="F446" s="257"/>
      <c r="G446" s="257"/>
      <c r="H446" s="135">
        <f>IF(Tabla1[[#This Row],[SUELDO BRUTO
(A)]]="",0,ROUNDDOWN(D446+E446-G446,2))</f>
        <v>0</v>
      </c>
      <c r="I446" s="257"/>
      <c r="J446" s="67">
        <f>IF(OR(Tabla1[[#This Row],[SUELDO BRUTO
(A)]]="",Tabla1[[#This Row],[SALARIO BRUTO IMPUTADO
(D)]]=""),0,I446/D446)</f>
        <v>0</v>
      </c>
      <c r="K446" s="263"/>
      <c r="L446" s="138">
        <f>IF(OR(Tabla1[[#This Row],[S. SOCIAL / OTROS 
A CARGO EMPRESA
(B)]]="",Tabla1[[#This Row],[% IMPUTACIÓN ]]=""),0,E446*J446)</f>
        <v>0</v>
      </c>
      <c r="M446" s="135">
        <f>MIN(Tabla1[[#This Row],[S. SOCIAL EMPRESA (DECLARADA POR LA UNIVERSIDAD)]],Tabla1[[#This Row],[S. SOCIAL EMPRESA (MÁXIMO IMPUTABLE)]])</f>
        <v>0</v>
      </c>
      <c r="N446" s="138">
        <f>IF(OR(Tabla1[[#This Row],[BONIFICACIÓN CUOTAS S. SOCIAL EMPRESA
(C)]]="",Tabla1[[#This Row],[% IMPUTACIÓN ]]=""),0,G446*J446)</f>
        <v>0</v>
      </c>
      <c r="O446" s="139">
        <f t="shared" si="6"/>
        <v>0</v>
      </c>
      <c r="P446" s="270"/>
      <c r="Q446" s="271"/>
      <c r="R446" s="272"/>
      <c r="S446" s="273"/>
      <c r="T446" s="274"/>
      <c r="U446" s="179"/>
      <c r="V446" s="180"/>
    </row>
    <row r="447" spans="1:22" ht="39.950000000000003" customHeight="1" x14ac:dyDescent="0.25">
      <c r="A447" s="254"/>
      <c r="B447" s="255"/>
      <c r="C447" s="256"/>
      <c r="D447" s="257"/>
      <c r="E447" s="257"/>
      <c r="F447" s="257"/>
      <c r="G447" s="257"/>
      <c r="H447" s="135">
        <f>IF(Tabla1[[#This Row],[SUELDO BRUTO
(A)]]="",0,ROUNDDOWN(D447+E447-G447,2))</f>
        <v>0</v>
      </c>
      <c r="I447" s="257"/>
      <c r="J447" s="67">
        <f>IF(OR(Tabla1[[#This Row],[SUELDO BRUTO
(A)]]="",Tabla1[[#This Row],[SALARIO BRUTO IMPUTADO
(D)]]=""),0,I447/D447)</f>
        <v>0</v>
      </c>
      <c r="K447" s="263"/>
      <c r="L447" s="138">
        <f>IF(OR(Tabla1[[#This Row],[S. SOCIAL / OTROS 
A CARGO EMPRESA
(B)]]="",Tabla1[[#This Row],[% IMPUTACIÓN ]]=""),0,E447*J447)</f>
        <v>0</v>
      </c>
      <c r="M447" s="135">
        <f>MIN(Tabla1[[#This Row],[S. SOCIAL EMPRESA (DECLARADA POR LA UNIVERSIDAD)]],Tabla1[[#This Row],[S. SOCIAL EMPRESA (MÁXIMO IMPUTABLE)]])</f>
        <v>0</v>
      </c>
      <c r="N447" s="138">
        <f>IF(OR(Tabla1[[#This Row],[BONIFICACIÓN CUOTAS S. SOCIAL EMPRESA
(C)]]="",Tabla1[[#This Row],[% IMPUTACIÓN ]]=""),0,G447*J447)</f>
        <v>0</v>
      </c>
      <c r="O447" s="139">
        <f t="shared" si="6"/>
        <v>0</v>
      </c>
      <c r="P447" s="270"/>
      <c r="Q447" s="271"/>
      <c r="R447" s="272"/>
      <c r="S447" s="273"/>
      <c r="T447" s="274"/>
      <c r="U447" s="179"/>
      <c r="V447" s="180"/>
    </row>
    <row r="448" spans="1:22" ht="39.950000000000003" customHeight="1" x14ac:dyDescent="0.25">
      <c r="A448" s="254"/>
      <c r="B448" s="255"/>
      <c r="C448" s="256"/>
      <c r="D448" s="257"/>
      <c r="E448" s="257"/>
      <c r="F448" s="257"/>
      <c r="G448" s="257"/>
      <c r="H448" s="135">
        <f>IF(Tabla1[[#This Row],[SUELDO BRUTO
(A)]]="",0,ROUNDDOWN(D448+E448-G448,2))</f>
        <v>0</v>
      </c>
      <c r="I448" s="257"/>
      <c r="J448" s="67">
        <f>IF(OR(Tabla1[[#This Row],[SUELDO BRUTO
(A)]]="",Tabla1[[#This Row],[SALARIO BRUTO IMPUTADO
(D)]]=""),0,I448/D448)</f>
        <v>0</v>
      </c>
      <c r="K448" s="263"/>
      <c r="L448" s="138">
        <f>IF(OR(Tabla1[[#This Row],[S. SOCIAL / OTROS 
A CARGO EMPRESA
(B)]]="",Tabla1[[#This Row],[% IMPUTACIÓN ]]=""),0,E448*J448)</f>
        <v>0</v>
      </c>
      <c r="M448" s="135">
        <f>MIN(Tabla1[[#This Row],[S. SOCIAL EMPRESA (DECLARADA POR LA UNIVERSIDAD)]],Tabla1[[#This Row],[S. SOCIAL EMPRESA (MÁXIMO IMPUTABLE)]])</f>
        <v>0</v>
      </c>
      <c r="N448" s="138">
        <f>IF(OR(Tabla1[[#This Row],[BONIFICACIÓN CUOTAS S. SOCIAL EMPRESA
(C)]]="",Tabla1[[#This Row],[% IMPUTACIÓN ]]=""),0,G448*J448)</f>
        <v>0</v>
      </c>
      <c r="O448" s="139">
        <f t="shared" si="6"/>
        <v>0</v>
      </c>
      <c r="P448" s="270"/>
      <c r="Q448" s="271"/>
      <c r="R448" s="272"/>
      <c r="S448" s="273"/>
      <c r="T448" s="274"/>
      <c r="U448" s="179"/>
      <c r="V448" s="180"/>
    </row>
    <row r="449" spans="1:22" ht="39.950000000000003" customHeight="1" x14ac:dyDescent="0.25">
      <c r="A449" s="254"/>
      <c r="B449" s="255"/>
      <c r="C449" s="256"/>
      <c r="D449" s="257"/>
      <c r="E449" s="257"/>
      <c r="F449" s="257"/>
      <c r="G449" s="257"/>
      <c r="H449" s="135">
        <f>IF(Tabla1[[#This Row],[SUELDO BRUTO
(A)]]="",0,ROUNDDOWN(D449+E449-G449,2))</f>
        <v>0</v>
      </c>
      <c r="I449" s="257"/>
      <c r="J449" s="67">
        <f>IF(OR(Tabla1[[#This Row],[SUELDO BRUTO
(A)]]="",Tabla1[[#This Row],[SALARIO BRUTO IMPUTADO
(D)]]=""),0,I449/D449)</f>
        <v>0</v>
      </c>
      <c r="K449" s="263"/>
      <c r="L449" s="138">
        <f>IF(OR(Tabla1[[#This Row],[S. SOCIAL / OTROS 
A CARGO EMPRESA
(B)]]="",Tabla1[[#This Row],[% IMPUTACIÓN ]]=""),0,E449*J449)</f>
        <v>0</v>
      </c>
      <c r="M449" s="135">
        <f>MIN(Tabla1[[#This Row],[S. SOCIAL EMPRESA (DECLARADA POR LA UNIVERSIDAD)]],Tabla1[[#This Row],[S. SOCIAL EMPRESA (MÁXIMO IMPUTABLE)]])</f>
        <v>0</v>
      </c>
      <c r="N449" s="138">
        <f>IF(OR(Tabla1[[#This Row],[BONIFICACIÓN CUOTAS S. SOCIAL EMPRESA
(C)]]="",Tabla1[[#This Row],[% IMPUTACIÓN ]]=""),0,G449*J449)</f>
        <v>0</v>
      </c>
      <c r="O449" s="139">
        <f t="shared" si="6"/>
        <v>0</v>
      </c>
      <c r="P449" s="270"/>
      <c r="Q449" s="271"/>
      <c r="R449" s="272"/>
      <c r="S449" s="273"/>
      <c r="T449" s="274"/>
      <c r="U449" s="179"/>
      <c r="V449" s="180"/>
    </row>
    <row r="450" spans="1:22" ht="39.950000000000003" customHeight="1" x14ac:dyDescent="0.25">
      <c r="A450" s="254"/>
      <c r="B450" s="255"/>
      <c r="C450" s="256"/>
      <c r="D450" s="257"/>
      <c r="E450" s="257"/>
      <c r="F450" s="257"/>
      <c r="G450" s="257"/>
      <c r="H450" s="135">
        <f>IF(Tabla1[[#This Row],[SUELDO BRUTO
(A)]]="",0,ROUNDDOWN(D450+E450-G450,2))</f>
        <v>0</v>
      </c>
      <c r="I450" s="257"/>
      <c r="J450" s="67">
        <f>IF(OR(Tabla1[[#This Row],[SUELDO BRUTO
(A)]]="",Tabla1[[#This Row],[SALARIO BRUTO IMPUTADO
(D)]]=""),0,I450/D450)</f>
        <v>0</v>
      </c>
      <c r="K450" s="263"/>
      <c r="L450" s="138">
        <f>IF(OR(Tabla1[[#This Row],[S. SOCIAL / OTROS 
A CARGO EMPRESA
(B)]]="",Tabla1[[#This Row],[% IMPUTACIÓN ]]=""),0,E450*J450)</f>
        <v>0</v>
      </c>
      <c r="M450" s="135">
        <f>MIN(Tabla1[[#This Row],[S. SOCIAL EMPRESA (DECLARADA POR LA UNIVERSIDAD)]],Tabla1[[#This Row],[S. SOCIAL EMPRESA (MÁXIMO IMPUTABLE)]])</f>
        <v>0</v>
      </c>
      <c r="N450" s="138">
        <f>IF(OR(Tabla1[[#This Row],[BONIFICACIÓN CUOTAS S. SOCIAL EMPRESA
(C)]]="",Tabla1[[#This Row],[% IMPUTACIÓN ]]=""),0,G450*J450)</f>
        <v>0</v>
      </c>
      <c r="O450" s="139">
        <f t="shared" si="6"/>
        <v>0</v>
      </c>
      <c r="P450" s="270"/>
      <c r="Q450" s="271"/>
      <c r="R450" s="272"/>
      <c r="S450" s="273"/>
      <c r="T450" s="274"/>
      <c r="U450" s="179"/>
      <c r="V450" s="180"/>
    </row>
    <row r="451" spans="1:22" ht="39.950000000000003" customHeight="1" x14ac:dyDescent="0.25">
      <c r="A451" s="254"/>
      <c r="B451" s="255"/>
      <c r="C451" s="256"/>
      <c r="D451" s="257"/>
      <c r="E451" s="257"/>
      <c r="F451" s="257"/>
      <c r="G451" s="257"/>
      <c r="H451" s="135">
        <f>IF(Tabla1[[#This Row],[SUELDO BRUTO
(A)]]="",0,ROUNDDOWN(D451+E451-G451,2))</f>
        <v>0</v>
      </c>
      <c r="I451" s="257"/>
      <c r="J451" s="67">
        <f>IF(OR(Tabla1[[#This Row],[SUELDO BRUTO
(A)]]="",Tabla1[[#This Row],[SALARIO BRUTO IMPUTADO
(D)]]=""),0,I451/D451)</f>
        <v>0</v>
      </c>
      <c r="K451" s="263"/>
      <c r="L451" s="138">
        <f>IF(OR(Tabla1[[#This Row],[S. SOCIAL / OTROS 
A CARGO EMPRESA
(B)]]="",Tabla1[[#This Row],[% IMPUTACIÓN ]]=""),0,E451*J451)</f>
        <v>0</v>
      </c>
      <c r="M451" s="135">
        <f>MIN(Tabla1[[#This Row],[S. SOCIAL EMPRESA (DECLARADA POR LA UNIVERSIDAD)]],Tabla1[[#This Row],[S. SOCIAL EMPRESA (MÁXIMO IMPUTABLE)]])</f>
        <v>0</v>
      </c>
      <c r="N451" s="138">
        <f>IF(OR(Tabla1[[#This Row],[BONIFICACIÓN CUOTAS S. SOCIAL EMPRESA
(C)]]="",Tabla1[[#This Row],[% IMPUTACIÓN ]]=""),0,G451*J451)</f>
        <v>0</v>
      </c>
      <c r="O451" s="139">
        <f t="shared" si="6"/>
        <v>0</v>
      </c>
      <c r="P451" s="270"/>
      <c r="Q451" s="271"/>
      <c r="R451" s="272"/>
      <c r="S451" s="273"/>
      <c r="T451" s="274"/>
      <c r="U451" s="179"/>
      <c r="V451" s="180"/>
    </row>
    <row r="452" spans="1:22" ht="39.950000000000003" customHeight="1" x14ac:dyDescent="0.25">
      <c r="A452" s="254"/>
      <c r="B452" s="255"/>
      <c r="C452" s="256"/>
      <c r="D452" s="257"/>
      <c r="E452" s="257"/>
      <c r="F452" s="257"/>
      <c r="G452" s="257"/>
      <c r="H452" s="135">
        <f>IF(Tabla1[[#This Row],[SUELDO BRUTO
(A)]]="",0,ROUNDDOWN(D452+E452-G452,2))</f>
        <v>0</v>
      </c>
      <c r="I452" s="257"/>
      <c r="J452" s="67">
        <f>IF(OR(Tabla1[[#This Row],[SUELDO BRUTO
(A)]]="",Tabla1[[#This Row],[SALARIO BRUTO IMPUTADO
(D)]]=""),0,I452/D452)</f>
        <v>0</v>
      </c>
      <c r="K452" s="263"/>
      <c r="L452" s="138">
        <f>IF(OR(Tabla1[[#This Row],[S. SOCIAL / OTROS 
A CARGO EMPRESA
(B)]]="",Tabla1[[#This Row],[% IMPUTACIÓN ]]=""),0,E452*J452)</f>
        <v>0</v>
      </c>
      <c r="M452" s="135">
        <f>MIN(Tabla1[[#This Row],[S. SOCIAL EMPRESA (DECLARADA POR LA UNIVERSIDAD)]],Tabla1[[#This Row],[S. SOCIAL EMPRESA (MÁXIMO IMPUTABLE)]])</f>
        <v>0</v>
      </c>
      <c r="N452" s="138">
        <f>IF(OR(Tabla1[[#This Row],[BONIFICACIÓN CUOTAS S. SOCIAL EMPRESA
(C)]]="",Tabla1[[#This Row],[% IMPUTACIÓN ]]=""),0,G452*J452)</f>
        <v>0</v>
      </c>
      <c r="O452" s="139">
        <f t="shared" si="6"/>
        <v>0</v>
      </c>
      <c r="P452" s="270"/>
      <c r="Q452" s="271"/>
      <c r="R452" s="272"/>
      <c r="S452" s="273"/>
      <c r="T452" s="274"/>
      <c r="U452" s="179"/>
      <c r="V452" s="180"/>
    </row>
    <row r="453" spans="1:22" ht="39.950000000000003" customHeight="1" x14ac:dyDescent="0.25">
      <c r="A453" s="254"/>
      <c r="B453" s="255"/>
      <c r="C453" s="256"/>
      <c r="D453" s="257"/>
      <c r="E453" s="257"/>
      <c r="F453" s="257"/>
      <c r="G453" s="257"/>
      <c r="H453" s="135">
        <f>IF(Tabla1[[#This Row],[SUELDO BRUTO
(A)]]="",0,ROUNDDOWN(D453+E453-G453,2))</f>
        <v>0</v>
      </c>
      <c r="I453" s="257"/>
      <c r="J453" s="67">
        <f>IF(OR(Tabla1[[#This Row],[SUELDO BRUTO
(A)]]="",Tabla1[[#This Row],[SALARIO BRUTO IMPUTADO
(D)]]=""),0,I453/D453)</f>
        <v>0</v>
      </c>
      <c r="K453" s="263"/>
      <c r="L453" s="138">
        <f>IF(OR(Tabla1[[#This Row],[S. SOCIAL / OTROS 
A CARGO EMPRESA
(B)]]="",Tabla1[[#This Row],[% IMPUTACIÓN ]]=""),0,E453*J453)</f>
        <v>0</v>
      </c>
      <c r="M453" s="135">
        <f>MIN(Tabla1[[#This Row],[S. SOCIAL EMPRESA (DECLARADA POR LA UNIVERSIDAD)]],Tabla1[[#This Row],[S. SOCIAL EMPRESA (MÁXIMO IMPUTABLE)]])</f>
        <v>0</v>
      </c>
      <c r="N453" s="138">
        <f>IF(OR(Tabla1[[#This Row],[BONIFICACIÓN CUOTAS S. SOCIAL EMPRESA
(C)]]="",Tabla1[[#This Row],[% IMPUTACIÓN ]]=""),0,G453*J453)</f>
        <v>0</v>
      </c>
      <c r="O453" s="139">
        <f t="shared" si="6"/>
        <v>0</v>
      </c>
      <c r="P453" s="270"/>
      <c r="Q453" s="271"/>
      <c r="R453" s="272"/>
      <c r="S453" s="273"/>
      <c r="T453" s="274"/>
      <c r="U453" s="179"/>
      <c r="V453" s="180"/>
    </row>
    <row r="454" spans="1:22" ht="39.950000000000003" customHeight="1" x14ac:dyDescent="0.25">
      <c r="A454" s="254"/>
      <c r="B454" s="255"/>
      <c r="C454" s="256"/>
      <c r="D454" s="257"/>
      <c r="E454" s="257"/>
      <c r="F454" s="257"/>
      <c r="G454" s="257"/>
      <c r="H454" s="135">
        <f>IF(Tabla1[[#This Row],[SUELDO BRUTO
(A)]]="",0,ROUNDDOWN(D454+E454-G454,2))</f>
        <v>0</v>
      </c>
      <c r="I454" s="257"/>
      <c r="J454" s="67">
        <f>IF(OR(Tabla1[[#This Row],[SUELDO BRUTO
(A)]]="",Tabla1[[#This Row],[SALARIO BRUTO IMPUTADO
(D)]]=""),0,I454/D454)</f>
        <v>0</v>
      </c>
      <c r="K454" s="263"/>
      <c r="L454" s="138">
        <f>IF(OR(Tabla1[[#This Row],[S. SOCIAL / OTROS 
A CARGO EMPRESA
(B)]]="",Tabla1[[#This Row],[% IMPUTACIÓN ]]=""),0,E454*J454)</f>
        <v>0</v>
      </c>
      <c r="M454" s="135">
        <f>MIN(Tabla1[[#This Row],[S. SOCIAL EMPRESA (DECLARADA POR LA UNIVERSIDAD)]],Tabla1[[#This Row],[S. SOCIAL EMPRESA (MÁXIMO IMPUTABLE)]])</f>
        <v>0</v>
      </c>
      <c r="N454" s="138">
        <f>IF(OR(Tabla1[[#This Row],[BONIFICACIÓN CUOTAS S. SOCIAL EMPRESA
(C)]]="",Tabla1[[#This Row],[% IMPUTACIÓN ]]=""),0,G454*J454)</f>
        <v>0</v>
      </c>
      <c r="O454" s="139">
        <f t="shared" si="6"/>
        <v>0</v>
      </c>
      <c r="P454" s="270"/>
      <c r="Q454" s="271"/>
      <c r="R454" s="272"/>
      <c r="S454" s="273"/>
      <c r="T454" s="274"/>
      <c r="U454" s="179"/>
      <c r="V454" s="180"/>
    </row>
    <row r="455" spans="1:22" ht="39.950000000000003" customHeight="1" x14ac:dyDescent="0.25">
      <c r="A455" s="254"/>
      <c r="B455" s="255"/>
      <c r="C455" s="256"/>
      <c r="D455" s="257"/>
      <c r="E455" s="257"/>
      <c r="F455" s="257"/>
      <c r="G455" s="257"/>
      <c r="H455" s="135">
        <f>IF(Tabla1[[#This Row],[SUELDO BRUTO
(A)]]="",0,ROUNDDOWN(D455+E455-G455,2))</f>
        <v>0</v>
      </c>
      <c r="I455" s="257"/>
      <c r="J455" s="67">
        <f>IF(OR(Tabla1[[#This Row],[SUELDO BRUTO
(A)]]="",Tabla1[[#This Row],[SALARIO BRUTO IMPUTADO
(D)]]=""),0,I455/D455)</f>
        <v>0</v>
      </c>
      <c r="K455" s="263"/>
      <c r="L455" s="138">
        <f>IF(OR(Tabla1[[#This Row],[S. SOCIAL / OTROS 
A CARGO EMPRESA
(B)]]="",Tabla1[[#This Row],[% IMPUTACIÓN ]]=""),0,E455*J455)</f>
        <v>0</v>
      </c>
      <c r="M455" s="135">
        <f>MIN(Tabla1[[#This Row],[S. SOCIAL EMPRESA (DECLARADA POR LA UNIVERSIDAD)]],Tabla1[[#This Row],[S. SOCIAL EMPRESA (MÁXIMO IMPUTABLE)]])</f>
        <v>0</v>
      </c>
      <c r="N455" s="138">
        <f>IF(OR(Tabla1[[#This Row],[BONIFICACIÓN CUOTAS S. SOCIAL EMPRESA
(C)]]="",Tabla1[[#This Row],[% IMPUTACIÓN ]]=""),0,G455*J455)</f>
        <v>0</v>
      </c>
      <c r="O455" s="139">
        <f t="shared" si="6"/>
        <v>0</v>
      </c>
      <c r="P455" s="270"/>
      <c r="Q455" s="271"/>
      <c r="R455" s="272"/>
      <c r="S455" s="273"/>
      <c r="T455" s="274"/>
      <c r="U455" s="179"/>
      <c r="V455" s="180"/>
    </row>
    <row r="456" spans="1:22" ht="39.950000000000003" customHeight="1" x14ac:dyDescent="0.25">
      <c r="A456" s="254"/>
      <c r="B456" s="255"/>
      <c r="C456" s="256"/>
      <c r="D456" s="257"/>
      <c r="E456" s="257"/>
      <c r="F456" s="257"/>
      <c r="G456" s="257"/>
      <c r="H456" s="135">
        <f>IF(Tabla1[[#This Row],[SUELDO BRUTO
(A)]]="",0,ROUNDDOWN(D456+E456-G456,2))</f>
        <v>0</v>
      </c>
      <c r="I456" s="257"/>
      <c r="J456" s="67">
        <f>IF(OR(Tabla1[[#This Row],[SUELDO BRUTO
(A)]]="",Tabla1[[#This Row],[SALARIO BRUTO IMPUTADO
(D)]]=""),0,I456/D456)</f>
        <v>0</v>
      </c>
      <c r="K456" s="263"/>
      <c r="L456" s="138">
        <f>IF(OR(Tabla1[[#This Row],[S. SOCIAL / OTROS 
A CARGO EMPRESA
(B)]]="",Tabla1[[#This Row],[% IMPUTACIÓN ]]=""),0,E456*J456)</f>
        <v>0</v>
      </c>
      <c r="M456" s="135">
        <f>MIN(Tabla1[[#This Row],[S. SOCIAL EMPRESA (DECLARADA POR LA UNIVERSIDAD)]],Tabla1[[#This Row],[S. SOCIAL EMPRESA (MÁXIMO IMPUTABLE)]])</f>
        <v>0</v>
      </c>
      <c r="N456" s="138">
        <f>IF(OR(Tabla1[[#This Row],[BONIFICACIÓN CUOTAS S. SOCIAL EMPRESA
(C)]]="",Tabla1[[#This Row],[% IMPUTACIÓN ]]=""),0,G456*J456)</f>
        <v>0</v>
      </c>
      <c r="O456" s="139">
        <f t="shared" si="6"/>
        <v>0</v>
      </c>
      <c r="P456" s="270"/>
      <c r="Q456" s="271"/>
      <c r="R456" s="272"/>
      <c r="S456" s="273"/>
      <c r="T456" s="274"/>
      <c r="U456" s="179"/>
      <c r="V456" s="180"/>
    </row>
    <row r="457" spans="1:22" ht="39.950000000000003" customHeight="1" x14ac:dyDescent="0.25">
      <c r="A457" s="254"/>
      <c r="B457" s="255"/>
      <c r="C457" s="256"/>
      <c r="D457" s="257"/>
      <c r="E457" s="257"/>
      <c r="F457" s="257"/>
      <c r="G457" s="257"/>
      <c r="H457" s="135">
        <f>IF(Tabla1[[#This Row],[SUELDO BRUTO
(A)]]="",0,ROUNDDOWN(D457+E457-G457,2))</f>
        <v>0</v>
      </c>
      <c r="I457" s="257"/>
      <c r="J457" s="67">
        <f>IF(OR(Tabla1[[#This Row],[SUELDO BRUTO
(A)]]="",Tabla1[[#This Row],[SALARIO BRUTO IMPUTADO
(D)]]=""),0,I457/D457)</f>
        <v>0</v>
      </c>
      <c r="K457" s="263"/>
      <c r="L457" s="138">
        <f>IF(OR(Tabla1[[#This Row],[S. SOCIAL / OTROS 
A CARGO EMPRESA
(B)]]="",Tabla1[[#This Row],[% IMPUTACIÓN ]]=""),0,E457*J457)</f>
        <v>0</v>
      </c>
      <c r="M457" s="135">
        <f>MIN(Tabla1[[#This Row],[S. SOCIAL EMPRESA (DECLARADA POR LA UNIVERSIDAD)]],Tabla1[[#This Row],[S. SOCIAL EMPRESA (MÁXIMO IMPUTABLE)]])</f>
        <v>0</v>
      </c>
      <c r="N457" s="138">
        <f>IF(OR(Tabla1[[#This Row],[BONIFICACIÓN CUOTAS S. SOCIAL EMPRESA
(C)]]="",Tabla1[[#This Row],[% IMPUTACIÓN ]]=""),0,G457*J457)</f>
        <v>0</v>
      </c>
      <c r="O457" s="139">
        <f t="shared" si="6"/>
        <v>0</v>
      </c>
      <c r="P457" s="270"/>
      <c r="Q457" s="271"/>
      <c r="R457" s="272"/>
      <c r="S457" s="273"/>
      <c r="T457" s="274"/>
      <c r="U457" s="179"/>
      <c r="V457" s="180"/>
    </row>
    <row r="458" spans="1:22" ht="39.950000000000003" customHeight="1" x14ac:dyDescent="0.25">
      <c r="A458" s="254"/>
      <c r="B458" s="255"/>
      <c r="C458" s="256"/>
      <c r="D458" s="257"/>
      <c r="E458" s="257"/>
      <c r="F458" s="257"/>
      <c r="G458" s="257"/>
      <c r="H458" s="135">
        <f>IF(Tabla1[[#This Row],[SUELDO BRUTO
(A)]]="",0,ROUNDDOWN(D458+E458-G458,2))</f>
        <v>0</v>
      </c>
      <c r="I458" s="257"/>
      <c r="J458" s="67">
        <f>IF(OR(Tabla1[[#This Row],[SUELDO BRUTO
(A)]]="",Tabla1[[#This Row],[SALARIO BRUTO IMPUTADO
(D)]]=""),0,I458/D458)</f>
        <v>0</v>
      </c>
      <c r="K458" s="263"/>
      <c r="L458" s="138">
        <f>IF(OR(Tabla1[[#This Row],[S. SOCIAL / OTROS 
A CARGO EMPRESA
(B)]]="",Tabla1[[#This Row],[% IMPUTACIÓN ]]=""),0,E458*J458)</f>
        <v>0</v>
      </c>
      <c r="M458" s="135">
        <f>MIN(Tabla1[[#This Row],[S. SOCIAL EMPRESA (DECLARADA POR LA UNIVERSIDAD)]],Tabla1[[#This Row],[S. SOCIAL EMPRESA (MÁXIMO IMPUTABLE)]])</f>
        <v>0</v>
      </c>
      <c r="N458" s="138">
        <f>IF(OR(Tabla1[[#This Row],[BONIFICACIÓN CUOTAS S. SOCIAL EMPRESA
(C)]]="",Tabla1[[#This Row],[% IMPUTACIÓN ]]=""),0,G458*J458)</f>
        <v>0</v>
      </c>
      <c r="O458" s="139">
        <f t="shared" si="6"/>
        <v>0</v>
      </c>
      <c r="P458" s="270"/>
      <c r="Q458" s="271"/>
      <c r="R458" s="272"/>
      <c r="S458" s="273"/>
      <c r="T458" s="274"/>
      <c r="U458" s="179"/>
      <c r="V458" s="180"/>
    </row>
    <row r="459" spans="1:22" ht="39.950000000000003" customHeight="1" x14ac:dyDescent="0.25">
      <c r="A459" s="254"/>
      <c r="B459" s="255"/>
      <c r="C459" s="256"/>
      <c r="D459" s="257"/>
      <c r="E459" s="257"/>
      <c r="F459" s="257"/>
      <c r="G459" s="257"/>
      <c r="H459" s="135">
        <f>IF(Tabla1[[#This Row],[SUELDO BRUTO
(A)]]="",0,ROUNDDOWN(D459+E459-G459,2))</f>
        <v>0</v>
      </c>
      <c r="I459" s="257"/>
      <c r="J459" s="67">
        <f>IF(OR(Tabla1[[#This Row],[SUELDO BRUTO
(A)]]="",Tabla1[[#This Row],[SALARIO BRUTO IMPUTADO
(D)]]=""),0,I459/D459)</f>
        <v>0</v>
      </c>
      <c r="K459" s="263"/>
      <c r="L459" s="138">
        <f>IF(OR(Tabla1[[#This Row],[S. SOCIAL / OTROS 
A CARGO EMPRESA
(B)]]="",Tabla1[[#This Row],[% IMPUTACIÓN ]]=""),0,E459*J459)</f>
        <v>0</v>
      </c>
      <c r="M459" s="135">
        <f>MIN(Tabla1[[#This Row],[S. SOCIAL EMPRESA (DECLARADA POR LA UNIVERSIDAD)]],Tabla1[[#This Row],[S. SOCIAL EMPRESA (MÁXIMO IMPUTABLE)]])</f>
        <v>0</v>
      </c>
      <c r="N459" s="138">
        <f>IF(OR(Tabla1[[#This Row],[BONIFICACIÓN CUOTAS S. SOCIAL EMPRESA
(C)]]="",Tabla1[[#This Row],[% IMPUTACIÓN ]]=""),0,G459*J459)</f>
        <v>0</v>
      </c>
      <c r="O459" s="139">
        <f t="shared" si="6"/>
        <v>0</v>
      </c>
      <c r="P459" s="270"/>
      <c r="Q459" s="271"/>
      <c r="R459" s="272"/>
      <c r="S459" s="273"/>
      <c r="T459" s="274"/>
      <c r="U459" s="179"/>
      <c r="V459" s="180"/>
    </row>
    <row r="460" spans="1:22" ht="39.950000000000003" customHeight="1" x14ac:dyDescent="0.25">
      <c r="A460" s="254"/>
      <c r="B460" s="255"/>
      <c r="C460" s="256"/>
      <c r="D460" s="257"/>
      <c r="E460" s="257"/>
      <c r="F460" s="257"/>
      <c r="G460" s="257"/>
      <c r="H460" s="135">
        <f>IF(Tabla1[[#This Row],[SUELDO BRUTO
(A)]]="",0,ROUNDDOWN(D460+E460-G460,2))</f>
        <v>0</v>
      </c>
      <c r="I460" s="257"/>
      <c r="J460" s="67">
        <f>IF(OR(Tabla1[[#This Row],[SUELDO BRUTO
(A)]]="",Tabla1[[#This Row],[SALARIO BRUTO IMPUTADO
(D)]]=""),0,I460/D460)</f>
        <v>0</v>
      </c>
      <c r="K460" s="263"/>
      <c r="L460" s="138">
        <f>IF(OR(Tabla1[[#This Row],[S. SOCIAL / OTROS 
A CARGO EMPRESA
(B)]]="",Tabla1[[#This Row],[% IMPUTACIÓN ]]=""),0,E460*J460)</f>
        <v>0</v>
      </c>
      <c r="M460" s="135">
        <f>MIN(Tabla1[[#This Row],[S. SOCIAL EMPRESA (DECLARADA POR LA UNIVERSIDAD)]],Tabla1[[#This Row],[S. SOCIAL EMPRESA (MÁXIMO IMPUTABLE)]])</f>
        <v>0</v>
      </c>
      <c r="N460" s="138">
        <f>IF(OR(Tabla1[[#This Row],[BONIFICACIÓN CUOTAS S. SOCIAL EMPRESA
(C)]]="",Tabla1[[#This Row],[% IMPUTACIÓN ]]=""),0,G460*J460)</f>
        <v>0</v>
      </c>
      <c r="O460" s="139">
        <f t="shared" si="6"/>
        <v>0</v>
      </c>
      <c r="P460" s="270"/>
      <c r="Q460" s="271"/>
      <c r="R460" s="272"/>
      <c r="S460" s="273"/>
      <c r="T460" s="274"/>
      <c r="U460" s="179"/>
      <c r="V460" s="180"/>
    </row>
    <row r="461" spans="1:22" ht="39.950000000000003" customHeight="1" x14ac:dyDescent="0.25">
      <c r="A461" s="254"/>
      <c r="B461" s="255"/>
      <c r="C461" s="256"/>
      <c r="D461" s="257"/>
      <c r="E461" s="257"/>
      <c r="F461" s="257"/>
      <c r="G461" s="257"/>
      <c r="H461" s="135">
        <f>IF(Tabla1[[#This Row],[SUELDO BRUTO
(A)]]="",0,ROUNDDOWN(D461+E461-G461,2))</f>
        <v>0</v>
      </c>
      <c r="I461" s="257"/>
      <c r="J461" s="67">
        <f>IF(OR(Tabla1[[#This Row],[SUELDO BRUTO
(A)]]="",Tabla1[[#This Row],[SALARIO BRUTO IMPUTADO
(D)]]=""),0,I461/D461)</f>
        <v>0</v>
      </c>
      <c r="K461" s="263"/>
      <c r="L461" s="138">
        <f>IF(OR(Tabla1[[#This Row],[S. SOCIAL / OTROS 
A CARGO EMPRESA
(B)]]="",Tabla1[[#This Row],[% IMPUTACIÓN ]]=""),0,E461*J461)</f>
        <v>0</v>
      </c>
      <c r="M461" s="135">
        <f>MIN(Tabla1[[#This Row],[S. SOCIAL EMPRESA (DECLARADA POR LA UNIVERSIDAD)]],Tabla1[[#This Row],[S. SOCIAL EMPRESA (MÁXIMO IMPUTABLE)]])</f>
        <v>0</v>
      </c>
      <c r="N461" s="138">
        <f>IF(OR(Tabla1[[#This Row],[BONIFICACIÓN CUOTAS S. SOCIAL EMPRESA
(C)]]="",Tabla1[[#This Row],[% IMPUTACIÓN ]]=""),0,G461*J461)</f>
        <v>0</v>
      </c>
      <c r="O461" s="139">
        <f t="shared" si="6"/>
        <v>0</v>
      </c>
      <c r="P461" s="270"/>
      <c r="Q461" s="271"/>
      <c r="R461" s="272"/>
      <c r="S461" s="273"/>
      <c r="T461" s="274"/>
      <c r="U461" s="179"/>
      <c r="V461" s="180"/>
    </row>
    <row r="462" spans="1:22" ht="39.950000000000003" customHeight="1" x14ac:dyDescent="0.25">
      <c r="A462" s="254"/>
      <c r="B462" s="255"/>
      <c r="C462" s="256"/>
      <c r="D462" s="257"/>
      <c r="E462" s="257"/>
      <c r="F462" s="257"/>
      <c r="G462" s="257"/>
      <c r="H462" s="135">
        <f>IF(Tabla1[[#This Row],[SUELDO BRUTO
(A)]]="",0,ROUNDDOWN(D462+E462-G462,2))</f>
        <v>0</v>
      </c>
      <c r="I462" s="257"/>
      <c r="J462" s="67">
        <f>IF(OR(Tabla1[[#This Row],[SUELDO BRUTO
(A)]]="",Tabla1[[#This Row],[SALARIO BRUTO IMPUTADO
(D)]]=""),0,I462/D462)</f>
        <v>0</v>
      </c>
      <c r="K462" s="263"/>
      <c r="L462" s="138">
        <f>IF(OR(Tabla1[[#This Row],[S. SOCIAL / OTROS 
A CARGO EMPRESA
(B)]]="",Tabla1[[#This Row],[% IMPUTACIÓN ]]=""),0,E462*J462)</f>
        <v>0</v>
      </c>
      <c r="M462" s="135">
        <f>MIN(Tabla1[[#This Row],[S. SOCIAL EMPRESA (DECLARADA POR LA UNIVERSIDAD)]],Tabla1[[#This Row],[S. SOCIAL EMPRESA (MÁXIMO IMPUTABLE)]])</f>
        <v>0</v>
      </c>
      <c r="N462" s="138">
        <f>IF(OR(Tabla1[[#This Row],[BONIFICACIÓN CUOTAS S. SOCIAL EMPRESA
(C)]]="",Tabla1[[#This Row],[% IMPUTACIÓN ]]=""),0,G462*J462)</f>
        <v>0</v>
      </c>
      <c r="O462" s="139">
        <f t="shared" si="6"/>
        <v>0</v>
      </c>
      <c r="P462" s="270"/>
      <c r="Q462" s="271"/>
      <c r="R462" s="272"/>
      <c r="S462" s="273"/>
      <c r="T462" s="274"/>
      <c r="U462" s="179"/>
      <c r="V462" s="180"/>
    </row>
    <row r="463" spans="1:22" ht="39.950000000000003" customHeight="1" x14ac:dyDescent="0.25">
      <c r="A463" s="254"/>
      <c r="B463" s="255"/>
      <c r="C463" s="256"/>
      <c r="D463" s="257"/>
      <c r="E463" s="257"/>
      <c r="F463" s="257"/>
      <c r="G463" s="257"/>
      <c r="H463" s="135">
        <f>IF(Tabla1[[#This Row],[SUELDO BRUTO
(A)]]="",0,ROUNDDOWN(D463+E463-G463,2))</f>
        <v>0</v>
      </c>
      <c r="I463" s="257"/>
      <c r="J463" s="67">
        <f>IF(OR(Tabla1[[#This Row],[SUELDO BRUTO
(A)]]="",Tabla1[[#This Row],[SALARIO BRUTO IMPUTADO
(D)]]=""),0,I463/D463)</f>
        <v>0</v>
      </c>
      <c r="K463" s="263"/>
      <c r="L463" s="138">
        <f>IF(OR(Tabla1[[#This Row],[S. SOCIAL / OTROS 
A CARGO EMPRESA
(B)]]="",Tabla1[[#This Row],[% IMPUTACIÓN ]]=""),0,E463*J463)</f>
        <v>0</v>
      </c>
      <c r="M463" s="135">
        <f>MIN(Tabla1[[#This Row],[S. SOCIAL EMPRESA (DECLARADA POR LA UNIVERSIDAD)]],Tabla1[[#This Row],[S. SOCIAL EMPRESA (MÁXIMO IMPUTABLE)]])</f>
        <v>0</v>
      </c>
      <c r="N463" s="138">
        <f>IF(OR(Tabla1[[#This Row],[BONIFICACIÓN CUOTAS S. SOCIAL EMPRESA
(C)]]="",Tabla1[[#This Row],[% IMPUTACIÓN ]]=""),0,G463*J463)</f>
        <v>0</v>
      </c>
      <c r="O463" s="139">
        <f t="shared" si="6"/>
        <v>0</v>
      </c>
      <c r="P463" s="270"/>
      <c r="Q463" s="271"/>
      <c r="R463" s="272"/>
      <c r="S463" s="273"/>
      <c r="T463" s="274"/>
      <c r="U463" s="179"/>
      <c r="V463" s="180"/>
    </row>
    <row r="464" spans="1:22" ht="39.950000000000003" customHeight="1" x14ac:dyDescent="0.25">
      <c r="A464" s="254"/>
      <c r="B464" s="255"/>
      <c r="C464" s="256"/>
      <c r="D464" s="257"/>
      <c r="E464" s="257"/>
      <c r="F464" s="257"/>
      <c r="G464" s="257"/>
      <c r="H464" s="135">
        <f>IF(Tabla1[[#This Row],[SUELDO BRUTO
(A)]]="",0,ROUNDDOWN(D464+E464-G464,2))</f>
        <v>0</v>
      </c>
      <c r="I464" s="257"/>
      <c r="J464" s="67">
        <f>IF(OR(Tabla1[[#This Row],[SUELDO BRUTO
(A)]]="",Tabla1[[#This Row],[SALARIO BRUTO IMPUTADO
(D)]]=""),0,I464/D464)</f>
        <v>0</v>
      </c>
      <c r="K464" s="263"/>
      <c r="L464" s="138">
        <f>IF(OR(Tabla1[[#This Row],[S. SOCIAL / OTROS 
A CARGO EMPRESA
(B)]]="",Tabla1[[#This Row],[% IMPUTACIÓN ]]=""),0,E464*J464)</f>
        <v>0</v>
      </c>
      <c r="M464" s="135">
        <f>MIN(Tabla1[[#This Row],[S. SOCIAL EMPRESA (DECLARADA POR LA UNIVERSIDAD)]],Tabla1[[#This Row],[S. SOCIAL EMPRESA (MÁXIMO IMPUTABLE)]])</f>
        <v>0</v>
      </c>
      <c r="N464" s="138">
        <f>IF(OR(Tabla1[[#This Row],[BONIFICACIÓN CUOTAS S. SOCIAL EMPRESA
(C)]]="",Tabla1[[#This Row],[% IMPUTACIÓN ]]=""),0,G464*J464)</f>
        <v>0</v>
      </c>
      <c r="O464" s="139">
        <f t="shared" si="6"/>
        <v>0</v>
      </c>
      <c r="P464" s="270"/>
      <c r="Q464" s="271"/>
      <c r="R464" s="272"/>
      <c r="S464" s="273"/>
      <c r="T464" s="274"/>
      <c r="U464" s="179"/>
      <c r="V464" s="180"/>
    </row>
    <row r="465" spans="1:22" ht="39.950000000000003" customHeight="1" x14ac:dyDescent="0.25">
      <c r="A465" s="254"/>
      <c r="B465" s="255"/>
      <c r="C465" s="256"/>
      <c r="D465" s="257"/>
      <c r="E465" s="257"/>
      <c r="F465" s="257"/>
      <c r="G465" s="257"/>
      <c r="H465" s="135">
        <f>IF(Tabla1[[#This Row],[SUELDO BRUTO
(A)]]="",0,ROUNDDOWN(D465+E465-G465,2))</f>
        <v>0</v>
      </c>
      <c r="I465" s="257"/>
      <c r="J465" s="67">
        <f>IF(OR(Tabla1[[#This Row],[SUELDO BRUTO
(A)]]="",Tabla1[[#This Row],[SALARIO BRUTO IMPUTADO
(D)]]=""),0,I465/D465)</f>
        <v>0</v>
      </c>
      <c r="K465" s="263"/>
      <c r="L465" s="138">
        <f>IF(OR(Tabla1[[#This Row],[S. SOCIAL / OTROS 
A CARGO EMPRESA
(B)]]="",Tabla1[[#This Row],[% IMPUTACIÓN ]]=""),0,E465*J465)</f>
        <v>0</v>
      </c>
      <c r="M465" s="135">
        <f>MIN(Tabla1[[#This Row],[S. SOCIAL EMPRESA (DECLARADA POR LA UNIVERSIDAD)]],Tabla1[[#This Row],[S. SOCIAL EMPRESA (MÁXIMO IMPUTABLE)]])</f>
        <v>0</v>
      </c>
      <c r="N465" s="138">
        <f>IF(OR(Tabla1[[#This Row],[BONIFICACIÓN CUOTAS S. SOCIAL EMPRESA
(C)]]="",Tabla1[[#This Row],[% IMPUTACIÓN ]]=""),0,G465*J465)</f>
        <v>0</v>
      </c>
      <c r="O465" s="139">
        <f t="shared" si="6"/>
        <v>0</v>
      </c>
      <c r="P465" s="270"/>
      <c r="Q465" s="271"/>
      <c r="R465" s="272"/>
      <c r="S465" s="273"/>
      <c r="T465" s="274"/>
      <c r="U465" s="179"/>
      <c r="V465" s="180"/>
    </row>
    <row r="466" spans="1:22" ht="39.950000000000003" customHeight="1" x14ac:dyDescent="0.25">
      <c r="A466" s="254"/>
      <c r="B466" s="255"/>
      <c r="C466" s="256"/>
      <c r="D466" s="257"/>
      <c r="E466" s="257"/>
      <c r="F466" s="257"/>
      <c r="G466" s="257"/>
      <c r="H466" s="135">
        <f>IF(Tabla1[[#This Row],[SUELDO BRUTO
(A)]]="",0,ROUNDDOWN(D466+E466-G466,2))</f>
        <v>0</v>
      </c>
      <c r="I466" s="257"/>
      <c r="J466" s="67">
        <f>IF(OR(Tabla1[[#This Row],[SUELDO BRUTO
(A)]]="",Tabla1[[#This Row],[SALARIO BRUTO IMPUTADO
(D)]]=""),0,I466/D466)</f>
        <v>0</v>
      </c>
      <c r="K466" s="263"/>
      <c r="L466" s="138">
        <f>IF(OR(Tabla1[[#This Row],[S. SOCIAL / OTROS 
A CARGO EMPRESA
(B)]]="",Tabla1[[#This Row],[% IMPUTACIÓN ]]=""),0,E466*J466)</f>
        <v>0</v>
      </c>
      <c r="M466" s="135">
        <f>MIN(Tabla1[[#This Row],[S. SOCIAL EMPRESA (DECLARADA POR LA UNIVERSIDAD)]],Tabla1[[#This Row],[S. SOCIAL EMPRESA (MÁXIMO IMPUTABLE)]])</f>
        <v>0</v>
      </c>
      <c r="N466" s="138">
        <f>IF(OR(Tabla1[[#This Row],[BONIFICACIÓN CUOTAS S. SOCIAL EMPRESA
(C)]]="",Tabla1[[#This Row],[% IMPUTACIÓN ]]=""),0,G466*J466)</f>
        <v>0</v>
      </c>
      <c r="O466" s="139">
        <f t="shared" si="6"/>
        <v>0</v>
      </c>
      <c r="P466" s="270"/>
      <c r="Q466" s="271"/>
      <c r="R466" s="272"/>
      <c r="S466" s="273"/>
      <c r="T466" s="274"/>
      <c r="U466" s="179"/>
      <c r="V466" s="180"/>
    </row>
    <row r="467" spans="1:22" ht="39.950000000000003" customHeight="1" x14ac:dyDescent="0.25">
      <c r="A467" s="254"/>
      <c r="B467" s="255"/>
      <c r="C467" s="256"/>
      <c r="D467" s="257"/>
      <c r="E467" s="257"/>
      <c r="F467" s="257"/>
      <c r="G467" s="257"/>
      <c r="H467" s="135">
        <f>IF(Tabla1[[#This Row],[SUELDO BRUTO
(A)]]="",0,ROUNDDOWN(D467+E467-G467,2))</f>
        <v>0</v>
      </c>
      <c r="I467" s="257"/>
      <c r="J467" s="67">
        <f>IF(OR(Tabla1[[#This Row],[SUELDO BRUTO
(A)]]="",Tabla1[[#This Row],[SALARIO BRUTO IMPUTADO
(D)]]=""),0,I467/D467)</f>
        <v>0</v>
      </c>
      <c r="K467" s="263"/>
      <c r="L467" s="138">
        <f>IF(OR(Tabla1[[#This Row],[S. SOCIAL / OTROS 
A CARGO EMPRESA
(B)]]="",Tabla1[[#This Row],[% IMPUTACIÓN ]]=""),0,E467*J467)</f>
        <v>0</v>
      </c>
      <c r="M467" s="135">
        <f>MIN(Tabla1[[#This Row],[S. SOCIAL EMPRESA (DECLARADA POR LA UNIVERSIDAD)]],Tabla1[[#This Row],[S. SOCIAL EMPRESA (MÁXIMO IMPUTABLE)]])</f>
        <v>0</v>
      </c>
      <c r="N467" s="138">
        <f>IF(OR(Tabla1[[#This Row],[BONIFICACIÓN CUOTAS S. SOCIAL EMPRESA
(C)]]="",Tabla1[[#This Row],[% IMPUTACIÓN ]]=""),0,G467*J467)</f>
        <v>0</v>
      </c>
      <c r="O467" s="139">
        <f t="shared" ref="O467:O530" si="7">ROUNDDOWN(I467+M467-N467,2)</f>
        <v>0</v>
      </c>
      <c r="P467" s="270"/>
      <c r="Q467" s="271"/>
      <c r="R467" s="272"/>
      <c r="S467" s="273"/>
      <c r="T467" s="274"/>
      <c r="U467" s="179"/>
      <c r="V467" s="180"/>
    </row>
    <row r="468" spans="1:22" ht="39.950000000000003" customHeight="1" x14ac:dyDescent="0.25">
      <c r="A468" s="254"/>
      <c r="B468" s="255"/>
      <c r="C468" s="256"/>
      <c r="D468" s="257"/>
      <c r="E468" s="257"/>
      <c r="F468" s="257"/>
      <c r="G468" s="257"/>
      <c r="H468" s="135">
        <f>IF(Tabla1[[#This Row],[SUELDO BRUTO
(A)]]="",0,ROUNDDOWN(D468+E468-G468,2))</f>
        <v>0</v>
      </c>
      <c r="I468" s="257"/>
      <c r="J468" s="67">
        <f>IF(OR(Tabla1[[#This Row],[SUELDO BRUTO
(A)]]="",Tabla1[[#This Row],[SALARIO BRUTO IMPUTADO
(D)]]=""),0,I468/D468)</f>
        <v>0</v>
      </c>
      <c r="K468" s="263"/>
      <c r="L468" s="138">
        <f>IF(OR(Tabla1[[#This Row],[S. SOCIAL / OTROS 
A CARGO EMPRESA
(B)]]="",Tabla1[[#This Row],[% IMPUTACIÓN ]]=""),0,E468*J468)</f>
        <v>0</v>
      </c>
      <c r="M468" s="135">
        <f>MIN(Tabla1[[#This Row],[S. SOCIAL EMPRESA (DECLARADA POR LA UNIVERSIDAD)]],Tabla1[[#This Row],[S. SOCIAL EMPRESA (MÁXIMO IMPUTABLE)]])</f>
        <v>0</v>
      </c>
      <c r="N468" s="138">
        <f>IF(OR(Tabla1[[#This Row],[BONIFICACIÓN CUOTAS S. SOCIAL EMPRESA
(C)]]="",Tabla1[[#This Row],[% IMPUTACIÓN ]]=""),0,G468*J468)</f>
        <v>0</v>
      </c>
      <c r="O468" s="139">
        <f t="shared" si="7"/>
        <v>0</v>
      </c>
      <c r="P468" s="270"/>
      <c r="Q468" s="271"/>
      <c r="R468" s="272"/>
      <c r="S468" s="273"/>
      <c r="T468" s="274"/>
      <c r="U468" s="179"/>
      <c r="V468" s="180"/>
    </row>
    <row r="469" spans="1:22" ht="39.950000000000003" customHeight="1" x14ac:dyDescent="0.25">
      <c r="A469" s="254"/>
      <c r="B469" s="255"/>
      <c r="C469" s="256"/>
      <c r="D469" s="257"/>
      <c r="E469" s="257"/>
      <c r="F469" s="257"/>
      <c r="G469" s="257"/>
      <c r="H469" s="135">
        <f>IF(Tabla1[[#This Row],[SUELDO BRUTO
(A)]]="",0,ROUNDDOWN(D469+E469-G469,2))</f>
        <v>0</v>
      </c>
      <c r="I469" s="257"/>
      <c r="J469" s="67">
        <f>IF(OR(Tabla1[[#This Row],[SUELDO BRUTO
(A)]]="",Tabla1[[#This Row],[SALARIO BRUTO IMPUTADO
(D)]]=""),0,I469/D469)</f>
        <v>0</v>
      </c>
      <c r="K469" s="263"/>
      <c r="L469" s="138">
        <f>IF(OR(Tabla1[[#This Row],[S. SOCIAL / OTROS 
A CARGO EMPRESA
(B)]]="",Tabla1[[#This Row],[% IMPUTACIÓN ]]=""),0,E469*J469)</f>
        <v>0</v>
      </c>
      <c r="M469" s="135">
        <f>MIN(Tabla1[[#This Row],[S. SOCIAL EMPRESA (DECLARADA POR LA UNIVERSIDAD)]],Tabla1[[#This Row],[S. SOCIAL EMPRESA (MÁXIMO IMPUTABLE)]])</f>
        <v>0</v>
      </c>
      <c r="N469" s="138">
        <f>IF(OR(Tabla1[[#This Row],[BONIFICACIÓN CUOTAS S. SOCIAL EMPRESA
(C)]]="",Tabla1[[#This Row],[% IMPUTACIÓN ]]=""),0,G469*J469)</f>
        <v>0</v>
      </c>
      <c r="O469" s="139">
        <f t="shared" si="7"/>
        <v>0</v>
      </c>
      <c r="P469" s="270"/>
      <c r="Q469" s="271"/>
      <c r="R469" s="272"/>
      <c r="S469" s="273"/>
      <c r="T469" s="274"/>
      <c r="U469" s="179"/>
      <c r="V469" s="180"/>
    </row>
    <row r="470" spans="1:22" ht="39.950000000000003" customHeight="1" x14ac:dyDescent="0.25">
      <c r="A470" s="254"/>
      <c r="B470" s="255"/>
      <c r="C470" s="256"/>
      <c r="D470" s="257"/>
      <c r="E470" s="257"/>
      <c r="F470" s="257"/>
      <c r="G470" s="257"/>
      <c r="H470" s="135">
        <f>IF(Tabla1[[#This Row],[SUELDO BRUTO
(A)]]="",0,ROUNDDOWN(D470+E470-G470,2))</f>
        <v>0</v>
      </c>
      <c r="I470" s="257"/>
      <c r="J470" s="67">
        <f>IF(OR(Tabla1[[#This Row],[SUELDO BRUTO
(A)]]="",Tabla1[[#This Row],[SALARIO BRUTO IMPUTADO
(D)]]=""),0,I470/D470)</f>
        <v>0</v>
      </c>
      <c r="K470" s="263"/>
      <c r="L470" s="138">
        <f>IF(OR(Tabla1[[#This Row],[S. SOCIAL / OTROS 
A CARGO EMPRESA
(B)]]="",Tabla1[[#This Row],[% IMPUTACIÓN ]]=""),0,E470*J470)</f>
        <v>0</v>
      </c>
      <c r="M470" s="135">
        <f>MIN(Tabla1[[#This Row],[S. SOCIAL EMPRESA (DECLARADA POR LA UNIVERSIDAD)]],Tabla1[[#This Row],[S. SOCIAL EMPRESA (MÁXIMO IMPUTABLE)]])</f>
        <v>0</v>
      </c>
      <c r="N470" s="138">
        <f>IF(OR(Tabla1[[#This Row],[BONIFICACIÓN CUOTAS S. SOCIAL EMPRESA
(C)]]="",Tabla1[[#This Row],[% IMPUTACIÓN ]]=""),0,G470*J470)</f>
        <v>0</v>
      </c>
      <c r="O470" s="139">
        <f t="shared" si="7"/>
        <v>0</v>
      </c>
      <c r="P470" s="270"/>
      <c r="Q470" s="271"/>
      <c r="R470" s="272"/>
      <c r="S470" s="273"/>
      <c r="T470" s="274"/>
      <c r="U470" s="179"/>
      <c r="V470" s="180"/>
    </row>
    <row r="471" spans="1:22" ht="39.950000000000003" customHeight="1" x14ac:dyDescent="0.25">
      <c r="A471" s="254"/>
      <c r="B471" s="255"/>
      <c r="C471" s="256"/>
      <c r="D471" s="257"/>
      <c r="E471" s="257"/>
      <c r="F471" s="257"/>
      <c r="G471" s="257"/>
      <c r="H471" s="135">
        <f>IF(Tabla1[[#This Row],[SUELDO BRUTO
(A)]]="",0,ROUNDDOWN(D471+E471-G471,2))</f>
        <v>0</v>
      </c>
      <c r="I471" s="257"/>
      <c r="J471" s="67">
        <f>IF(OR(Tabla1[[#This Row],[SUELDO BRUTO
(A)]]="",Tabla1[[#This Row],[SALARIO BRUTO IMPUTADO
(D)]]=""),0,I471/D471)</f>
        <v>0</v>
      </c>
      <c r="K471" s="263"/>
      <c r="L471" s="138">
        <f>IF(OR(Tabla1[[#This Row],[S. SOCIAL / OTROS 
A CARGO EMPRESA
(B)]]="",Tabla1[[#This Row],[% IMPUTACIÓN ]]=""),0,E471*J471)</f>
        <v>0</v>
      </c>
      <c r="M471" s="135">
        <f>MIN(Tabla1[[#This Row],[S. SOCIAL EMPRESA (DECLARADA POR LA UNIVERSIDAD)]],Tabla1[[#This Row],[S. SOCIAL EMPRESA (MÁXIMO IMPUTABLE)]])</f>
        <v>0</v>
      </c>
      <c r="N471" s="138">
        <f>IF(OR(Tabla1[[#This Row],[BONIFICACIÓN CUOTAS S. SOCIAL EMPRESA
(C)]]="",Tabla1[[#This Row],[% IMPUTACIÓN ]]=""),0,G471*J471)</f>
        <v>0</v>
      </c>
      <c r="O471" s="139">
        <f t="shared" si="7"/>
        <v>0</v>
      </c>
      <c r="P471" s="270"/>
      <c r="Q471" s="271"/>
      <c r="R471" s="272"/>
      <c r="S471" s="273"/>
      <c r="T471" s="274"/>
      <c r="U471" s="179"/>
      <c r="V471" s="180"/>
    </row>
    <row r="472" spans="1:22" ht="39.950000000000003" customHeight="1" x14ac:dyDescent="0.25">
      <c r="A472" s="254"/>
      <c r="B472" s="255"/>
      <c r="C472" s="256"/>
      <c r="D472" s="257"/>
      <c r="E472" s="257"/>
      <c r="F472" s="257"/>
      <c r="G472" s="257"/>
      <c r="H472" s="135">
        <f>IF(Tabla1[[#This Row],[SUELDO BRUTO
(A)]]="",0,ROUNDDOWN(D472+E472-G472,2))</f>
        <v>0</v>
      </c>
      <c r="I472" s="257"/>
      <c r="J472" s="67">
        <f>IF(OR(Tabla1[[#This Row],[SUELDO BRUTO
(A)]]="",Tabla1[[#This Row],[SALARIO BRUTO IMPUTADO
(D)]]=""),0,I472/D472)</f>
        <v>0</v>
      </c>
      <c r="K472" s="263"/>
      <c r="L472" s="138">
        <f>IF(OR(Tabla1[[#This Row],[S. SOCIAL / OTROS 
A CARGO EMPRESA
(B)]]="",Tabla1[[#This Row],[% IMPUTACIÓN ]]=""),0,E472*J472)</f>
        <v>0</v>
      </c>
      <c r="M472" s="135">
        <f>MIN(Tabla1[[#This Row],[S. SOCIAL EMPRESA (DECLARADA POR LA UNIVERSIDAD)]],Tabla1[[#This Row],[S. SOCIAL EMPRESA (MÁXIMO IMPUTABLE)]])</f>
        <v>0</v>
      </c>
      <c r="N472" s="138">
        <f>IF(OR(Tabla1[[#This Row],[BONIFICACIÓN CUOTAS S. SOCIAL EMPRESA
(C)]]="",Tabla1[[#This Row],[% IMPUTACIÓN ]]=""),0,G472*J472)</f>
        <v>0</v>
      </c>
      <c r="O472" s="139">
        <f t="shared" si="7"/>
        <v>0</v>
      </c>
      <c r="P472" s="270"/>
      <c r="Q472" s="271"/>
      <c r="R472" s="272"/>
      <c r="S472" s="273"/>
      <c r="T472" s="274"/>
      <c r="U472" s="179"/>
      <c r="V472" s="180"/>
    </row>
    <row r="473" spans="1:22" ht="39.950000000000003" customHeight="1" x14ac:dyDescent="0.25">
      <c r="A473" s="254"/>
      <c r="B473" s="255"/>
      <c r="C473" s="256"/>
      <c r="D473" s="257"/>
      <c r="E473" s="257"/>
      <c r="F473" s="257"/>
      <c r="G473" s="257"/>
      <c r="H473" s="135">
        <f>IF(Tabla1[[#This Row],[SUELDO BRUTO
(A)]]="",0,ROUNDDOWN(D473+E473-G473,2))</f>
        <v>0</v>
      </c>
      <c r="I473" s="257"/>
      <c r="J473" s="67">
        <f>IF(OR(Tabla1[[#This Row],[SUELDO BRUTO
(A)]]="",Tabla1[[#This Row],[SALARIO BRUTO IMPUTADO
(D)]]=""),0,I473/D473)</f>
        <v>0</v>
      </c>
      <c r="K473" s="263"/>
      <c r="L473" s="138">
        <f>IF(OR(Tabla1[[#This Row],[S. SOCIAL / OTROS 
A CARGO EMPRESA
(B)]]="",Tabla1[[#This Row],[% IMPUTACIÓN ]]=""),0,E473*J473)</f>
        <v>0</v>
      </c>
      <c r="M473" s="135">
        <f>MIN(Tabla1[[#This Row],[S. SOCIAL EMPRESA (DECLARADA POR LA UNIVERSIDAD)]],Tabla1[[#This Row],[S. SOCIAL EMPRESA (MÁXIMO IMPUTABLE)]])</f>
        <v>0</v>
      </c>
      <c r="N473" s="138">
        <f>IF(OR(Tabla1[[#This Row],[BONIFICACIÓN CUOTAS S. SOCIAL EMPRESA
(C)]]="",Tabla1[[#This Row],[% IMPUTACIÓN ]]=""),0,G473*J473)</f>
        <v>0</v>
      </c>
      <c r="O473" s="139">
        <f t="shared" si="7"/>
        <v>0</v>
      </c>
      <c r="P473" s="270"/>
      <c r="Q473" s="271"/>
      <c r="R473" s="272"/>
      <c r="S473" s="273"/>
      <c r="T473" s="274"/>
      <c r="U473" s="179"/>
      <c r="V473" s="180"/>
    </row>
    <row r="474" spans="1:22" ht="39.950000000000003" customHeight="1" x14ac:dyDescent="0.25">
      <c r="A474" s="254"/>
      <c r="B474" s="255"/>
      <c r="C474" s="256"/>
      <c r="D474" s="257"/>
      <c r="E474" s="257"/>
      <c r="F474" s="257"/>
      <c r="G474" s="257"/>
      <c r="H474" s="135">
        <f>IF(Tabla1[[#This Row],[SUELDO BRUTO
(A)]]="",0,ROUNDDOWN(D474+E474-G474,2))</f>
        <v>0</v>
      </c>
      <c r="I474" s="257"/>
      <c r="J474" s="67">
        <f>IF(OR(Tabla1[[#This Row],[SUELDO BRUTO
(A)]]="",Tabla1[[#This Row],[SALARIO BRUTO IMPUTADO
(D)]]=""),0,I474/D474)</f>
        <v>0</v>
      </c>
      <c r="K474" s="263"/>
      <c r="L474" s="138">
        <f>IF(OR(Tabla1[[#This Row],[S. SOCIAL / OTROS 
A CARGO EMPRESA
(B)]]="",Tabla1[[#This Row],[% IMPUTACIÓN ]]=""),0,E474*J474)</f>
        <v>0</v>
      </c>
      <c r="M474" s="135">
        <f>MIN(Tabla1[[#This Row],[S. SOCIAL EMPRESA (DECLARADA POR LA UNIVERSIDAD)]],Tabla1[[#This Row],[S. SOCIAL EMPRESA (MÁXIMO IMPUTABLE)]])</f>
        <v>0</v>
      </c>
      <c r="N474" s="138">
        <f>IF(OR(Tabla1[[#This Row],[BONIFICACIÓN CUOTAS S. SOCIAL EMPRESA
(C)]]="",Tabla1[[#This Row],[% IMPUTACIÓN ]]=""),0,G474*J474)</f>
        <v>0</v>
      </c>
      <c r="O474" s="139">
        <f t="shared" si="7"/>
        <v>0</v>
      </c>
      <c r="P474" s="270"/>
      <c r="Q474" s="271"/>
      <c r="R474" s="272"/>
      <c r="S474" s="273"/>
      <c r="T474" s="274"/>
      <c r="U474" s="179"/>
      <c r="V474" s="180"/>
    </row>
    <row r="475" spans="1:22" ht="39.950000000000003" customHeight="1" x14ac:dyDescent="0.25">
      <c r="A475" s="254"/>
      <c r="B475" s="255"/>
      <c r="C475" s="256"/>
      <c r="D475" s="257"/>
      <c r="E475" s="257"/>
      <c r="F475" s="257"/>
      <c r="G475" s="257"/>
      <c r="H475" s="135">
        <f>IF(Tabla1[[#This Row],[SUELDO BRUTO
(A)]]="",0,ROUNDDOWN(D475+E475-G475,2))</f>
        <v>0</v>
      </c>
      <c r="I475" s="257"/>
      <c r="J475" s="67">
        <f>IF(OR(Tabla1[[#This Row],[SUELDO BRUTO
(A)]]="",Tabla1[[#This Row],[SALARIO BRUTO IMPUTADO
(D)]]=""),0,I475/D475)</f>
        <v>0</v>
      </c>
      <c r="K475" s="263"/>
      <c r="L475" s="138">
        <f>IF(OR(Tabla1[[#This Row],[S. SOCIAL / OTROS 
A CARGO EMPRESA
(B)]]="",Tabla1[[#This Row],[% IMPUTACIÓN ]]=""),0,E475*J475)</f>
        <v>0</v>
      </c>
      <c r="M475" s="135">
        <f>MIN(Tabla1[[#This Row],[S. SOCIAL EMPRESA (DECLARADA POR LA UNIVERSIDAD)]],Tabla1[[#This Row],[S. SOCIAL EMPRESA (MÁXIMO IMPUTABLE)]])</f>
        <v>0</v>
      </c>
      <c r="N475" s="138">
        <f>IF(OR(Tabla1[[#This Row],[BONIFICACIÓN CUOTAS S. SOCIAL EMPRESA
(C)]]="",Tabla1[[#This Row],[% IMPUTACIÓN ]]=""),0,G475*J475)</f>
        <v>0</v>
      </c>
      <c r="O475" s="139">
        <f t="shared" si="7"/>
        <v>0</v>
      </c>
      <c r="P475" s="270"/>
      <c r="Q475" s="271"/>
      <c r="R475" s="272"/>
      <c r="S475" s="273"/>
      <c r="T475" s="274"/>
      <c r="U475" s="179"/>
      <c r="V475" s="180"/>
    </row>
    <row r="476" spans="1:22" ht="39.950000000000003" customHeight="1" x14ac:dyDescent="0.25">
      <c r="A476" s="254"/>
      <c r="B476" s="255"/>
      <c r="C476" s="256"/>
      <c r="D476" s="257"/>
      <c r="E476" s="257"/>
      <c r="F476" s="257"/>
      <c r="G476" s="257"/>
      <c r="H476" s="135">
        <f>IF(Tabla1[[#This Row],[SUELDO BRUTO
(A)]]="",0,ROUNDDOWN(D476+E476-G476,2))</f>
        <v>0</v>
      </c>
      <c r="I476" s="257"/>
      <c r="J476" s="67">
        <f>IF(OR(Tabla1[[#This Row],[SUELDO BRUTO
(A)]]="",Tabla1[[#This Row],[SALARIO BRUTO IMPUTADO
(D)]]=""),0,I476/D476)</f>
        <v>0</v>
      </c>
      <c r="K476" s="263"/>
      <c r="L476" s="138">
        <f>IF(OR(Tabla1[[#This Row],[S. SOCIAL / OTROS 
A CARGO EMPRESA
(B)]]="",Tabla1[[#This Row],[% IMPUTACIÓN ]]=""),0,E476*J476)</f>
        <v>0</v>
      </c>
      <c r="M476" s="135">
        <f>MIN(Tabla1[[#This Row],[S. SOCIAL EMPRESA (DECLARADA POR LA UNIVERSIDAD)]],Tabla1[[#This Row],[S. SOCIAL EMPRESA (MÁXIMO IMPUTABLE)]])</f>
        <v>0</v>
      </c>
      <c r="N476" s="138">
        <f>IF(OR(Tabla1[[#This Row],[BONIFICACIÓN CUOTAS S. SOCIAL EMPRESA
(C)]]="",Tabla1[[#This Row],[% IMPUTACIÓN ]]=""),0,G476*J476)</f>
        <v>0</v>
      </c>
      <c r="O476" s="139">
        <f t="shared" si="7"/>
        <v>0</v>
      </c>
      <c r="P476" s="270"/>
      <c r="Q476" s="271"/>
      <c r="R476" s="272"/>
      <c r="S476" s="273"/>
      <c r="T476" s="274"/>
      <c r="U476" s="179"/>
      <c r="V476" s="180"/>
    </row>
    <row r="477" spans="1:22" ht="39.950000000000003" customHeight="1" x14ac:dyDescent="0.25">
      <c r="A477" s="254"/>
      <c r="B477" s="255"/>
      <c r="C477" s="256"/>
      <c r="D477" s="257"/>
      <c r="E477" s="257"/>
      <c r="F477" s="257"/>
      <c r="G477" s="257"/>
      <c r="H477" s="135">
        <f>IF(Tabla1[[#This Row],[SUELDO BRUTO
(A)]]="",0,ROUNDDOWN(D477+E477-G477,2))</f>
        <v>0</v>
      </c>
      <c r="I477" s="257"/>
      <c r="J477" s="67">
        <f>IF(OR(Tabla1[[#This Row],[SUELDO BRUTO
(A)]]="",Tabla1[[#This Row],[SALARIO BRUTO IMPUTADO
(D)]]=""),0,I477/D477)</f>
        <v>0</v>
      </c>
      <c r="K477" s="263"/>
      <c r="L477" s="138">
        <f>IF(OR(Tabla1[[#This Row],[S. SOCIAL / OTROS 
A CARGO EMPRESA
(B)]]="",Tabla1[[#This Row],[% IMPUTACIÓN ]]=""),0,E477*J477)</f>
        <v>0</v>
      </c>
      <c r="M477" s="135">
        <f>MIN(Tabla1[[#This Row],[S. SOCIAL EMPRESA (DECLARADA POR LA UNIVERSIDAD)]],Tabla1[[#This Row],[S. SOCIAL EMPRESA (MÁXIMO IMPUTABLE)]])</f>
        <v>0</v>
      </c>
      <c r="N477" s="138">
        <f>IF(OR(Tabla1[[#This Row],[BONIFICACIÓN CUOTAS S. SOCIAL EMPRESA
(C)]]="",Tabla1[[#This Row],[% IMPUTACIÓN ]]=""),0,G477*J477)</f>
        <v>0</v>
      </c>
      <c r="O477" s="139">
        <f t="shared" si="7"/>
        <v>0</v>
      </c>
      <c r="P477" s="270"/>
      <c r="Q477" s="271"/>
      <c r="R477" s="272"/>
      <c r="S477" s="273"/>
      <c r="T477" s="274"/>
      <c r="U477" s="179"/>
      <c r="V477" s="180"/>
    </row>
    <row r="478" spans="1:22" ht="39.950000000000003" customHeight="1" x14ac:dyDescent="0.25">
      <c r="A478" s="254"/>
      <c r="B478" s="255"/>
      <c r="C478" s="256"/>
      <c r="D478" s="257"/>
      <c r="E478" s="257"/>
      <c r="F478" s="257"/>
      <c r="G478" s="257"/>
      <c r="H478" s="135">
        <f>IF(Tabla1[[#This Row],[SUELDO BRUTO
(A)]]="",0,ROUNDDOWN(D478+E478-G478,2))</f>
        <v>0</v>
      </c>
      <c r="I478" s="257"/>
      <c r="J478" s="67">
        <f>IF(OR(Tabla1[[#This Row],[SUELDO BRUTO
(A)]]="",Tabla1[[#This Row],[SALARIO BRUTO IMPUTADO
(D)]]=""),0,I478/D478)</f>
        <v>0</v>
      </c>
      <c r="K478" s="263"/>
      <c r="L478" s="138">
        <f>IF(OR(Tabla1[[#This Row],[S. SOCIAL / OTROS 
A CARGO EMPRESA
(B)]]="",Tabla1[[#This Row],[% IMPUTACIÓN ]]=""),0,E478*J478)</f>
        <v>0</v>
      </c>
      <c r="M478" s="135">
        <f>MIN(Tabla1[[#This Row],[S. SOCIAL EMPRESA (DECLARADA POR LA UNIVERSIDAD)]],Tabla1[[#This Row],[S. SOCIAL EMPRESA (MÁXIMO IMPUTABLE)]])</f>
        <v>0</v>
      </c>
      <c r="N478" s="138">
        <f>IF(OR(Tabla1[[#This Row],[BONIFICACIÓN CUOTAS S. SOCIAL EMPRESA
(C)]]="",Tabla1[[#This Row],[% IMPUTACIÓN ]]=""),0,G478*J478)</f>
        <v>0</v>
      </c>
      <c r="O478" s="139">
        <f t="shared" si="7"/>
        <v>0</v>
      </c>
      <c r="P478" s="270"/>
      <c r="Q478" s="271"/>
      <c r="R478" s="272"/>
      <c r="S478" s="273"/>
      <c r="T478" s="274"/>
      <c r="U478" s="179"/>
      <c r="V478" s="180"/>
    </row>
    <row r="479" spans="1:22" ht="39.950000000000003" customHeight="1" x14ac:dyDescent="0.25">
      <c r="A479" s="254"/>
      <c r="B479" s="255"/>
      <c r="C479" s="256"/>
      <c r="D479" s="257"/>
      <c r="E479" s="257"/>
      <c r="F479" s="257"/>
      <c r="G479" s="257"/>
      <c r="H479" s="135">
        <f>IF(Tabla1[[#This Row],[SUELDO BRUTO
(A)]]="",0,ROUNDDOWN(D479+E479-G479,2))</f>
        <v>0</v>
      </c>
      <c r="I479" s="257"/>
      <c r="J479" s="67">
        <f>IF(OR(Tabla1[[#This Row],[SUELDO BRUTO
(A)]]="",Tabla1[[#This Row],[SALARIO BRUTO IMPUTADO
(D)]]=""),0,I479/D479)</f>
        <v>0</v>
      </c>
      <c r="K479" s="263"/>
      <c r="L479" s="138">
        <f>IF(OR(Tabla1[[#This Row],[S. SOCIAL / OTROS 
A CARGO EMPRESA
(B)]]="",Tabla1[[#This Row],[% IMPUTACIÓN ]]=""),0,E479*J479)</f>
        <v>0</v>
      </c>
      <c r="M479" s="135">
        <f>MIN(Tabla1[[#This Row],[S. SOCIAL EMPRESA (DECLARADA POR LA UNIVERSIDAD)]],Tabla1[[#This Row],[S. SOCIAL EMPRESA (MÁXIMO IMPUTABLE)]])</f>
        <v>0</v>
      </c>
      <c r="N479" s="138">
        <f>IF(OR(Tabla1[[#This Row],[BONIFICACIÓN CUOTAS S. SOCIAL EMPRESA
(C)]]="",Tabla1[[#This Row],[% IMPUTACIÓN ]]=""),0,G479*J479)</f>
        <v>0</v>
      </c>
      <c r="O479" s="139">
        <f t="shared" si="7"/>
        <v>0</v>
      </c>
      <c r="P479" s="270"/>
      <c r="Q479" s="271"/>
      <c r="R479" s="272"/>
      <c r="S479" s="273"/>
      <c r="T479" s="274"/>
      <c r="U479" s="179"/>
      <c r="V479" s="180"/>
    </row>
    <row r="480" spans="1:22" ht="39.950000000000003" customHeight="1" x14ac:dyDescent="0.25">
      <c r="A480" s="254"/>
      <c r="B480" s="255"/>
      <c r="C480" s="256"/>
      <c r="D480" s="257"/>
      <c r="E480" s="257"/>
      <c r="F480" s="257"/>
      <c r="G480" s="257"/>
      <c r="H480" s="135">
        <f>IF(Tabla1[[#This Row],[SUELDO BRUTO
(A)]]="",0,ROUNDDOWN(D480+E480-G480,2))</f>
        <v>0</v>
      </c>
      <c r="I480" s="257"/>
      <c r="J480" s="67">
        <f>IF(OR(Tabla1[[#This Row],[SUELDO BRUTO
(A)]]="",Tabla1[[#This Row],[SALARIO BRUTO IMPUTADO
(D)]]=""),0,I480/D480)</f>
        <v>0</v>
      </c>
      <c r="K480" s="263"/>
      <c r="L480" s="138">
        <f>IF(OR(Tabla1[[#This Row],[S. SOCIAL / OTROS 
A CARGO EMPRESA
(B)]]="",Tabla1[[#This Row],[% IMPUTACIÓN ]]=""),0,E480*J480)</f>
        <v>0</v>
      </c>
      <c r="M480" s="135">
        <f>MIN(Tabla1[[#This Row],[S. SOCIAL EMPRESA (DECLARADA POR LA UNIVERSIDAD)]],Tabla1[[#This Row],[S. SOCIAL EMPRESA (MÁXIMO IMPUTABLE)]])</f>
        <v>0</v>
      </c>
      <c r="N480" s="138">
        <f>IF(OR(Tabla1[[#This Row],[BONIFICACIÓN CUOTAS S. SOCIAL EMPRESA
(C)]]="",Tabla1[[#This Row],[% IMPUTACIÓN ]]=""),0,G480*J480)</f>
        <v>0</v>
      </c>
      <c r="O480" s="139">
        <f t="shared" si="7"/>
        <v>0</v>
      </c>
      <c r="P480" s="270"/>
      <c r="Q480" s="271"/>
      <c r="R480" s="272"/>
      <c r="S480" s="273"/>
      <c r="T480" s="274"/>
      <c r="U480" s="179"/>
      <c r="V480" s="180"/>
    </row>
    <row r="481" spans="1:22" ht="39.950000000000003" customHeight="1" x14ac:dyDescent="0.25">
      <c r="A481" s="254"/>
      <c r="B481" s="255"/>
      <c r="C481" s="256"/>
      <c r="D481" s="257"/>
      <c r="E481" s="257"/>
      <c r="F481" s="257"/>
      <c r="G481" s="257"/>
      <c r="H481" s="135">
        <f>IF(Tabla1[[#This Row],[SUELDO BRUTO
(A)]]="",0,ROUNDDOWN(D481+E481-G481,2))</f>
        <v>0</v>
      </c>
      <c r="I481" s="257"/>
      <c r="J481" s="67">
        <f>IF(OR(Tabla1[[#This Row],[SUELDO BRUTO
(A)]]="",Tabla1[[#This Row],[SALARIO BRUTO IMPUTADO
(D)]]=""),0,I481/D481)</f>
        <v>0</v>
      </c>
      <c r="K481" s="263"/>
      <c r="L481" s="138">
        <f>IF(OR(Tabla1[[#This Row],[S. SOCIAL / OTROS 
A CARGO EMPRESA
(B)]]="",Tabla1[[#This Row],[% IMPUTACIÓN ]]=""),0,E481*J481)</f>
        <v>0</v>
      </c>
      <c r="M481" s="135">
        <f>MIN(Tabla1[[#This Row],[S. SOCIAL EMPRESA (DECLARADA POR LA UNIVERSIDAD)]],Tabla1[[#This Row],[S. SOCIAL EMPRESA (MÁXIMO IMPUTABLE)]])</f>
        <v>0</v>
      </c>
      <c r="N481" s="138">
        <f>IF(OR(Tabla1[[#This Row],[BONIFICACIÓN CUOTAS S. SOCIAL EMPRESA
(C)]]="",Tabla1[[#This Row],[% IMPUTACIÓN ]]=""),0,G481*J481)</f>
        <v>0</v>
      </c>
      <c r="O481" s="139">
        <f t="shared" si="7"/>
        <v>0</v>
      </c>
      <c r="P481" s="270"/>
      <c r="Q481" s="271"/>
      <c r="R481" s="272"/>
      <c r="S481" s="273"/>
      <c r="T481" s="274"/>
      <c r="U481" s="179"/>
      <c r="V481" s="180"/>
    </row>
    <row r="482" spans="1:22" ht="39.950000000000003" customHeight="1" x14ac:dyDescent="0.25">
      <c r="A482" s="254"/>
      <c r="B482" s="255"/>
      <c r="C482" s="256"/>
      <c r="D482" s="257"/>
      <c r="E482" s="257"/>
      <c r="F482" s="257"/>
      <c r="G482" s="257"/>
      <c r="H482" s="135">
        <f>IF(Tabla1[[#This Row],[SUELDO BRUTO
(A)]]="",0,ROUNDDOWN(D482+E482-G482,2))</f>
        <v>0</v>
      </c>
      <c r="I482" s="257"/>
      <c r="J482" s="67">
        <f>IF(OR(Tabla1[[#This Row],[SUELDO BRUTO
(A)]]="",Tabla1[[#This Row],[SALARIO BRUTO IMPUTADO
(D)]]=""),0,I482/D482)</f>
        <v>0</v>
      </c>
      <c r="K482" s="263"/>
      <c r="L482" s="138">
        <f>IF(OR(Tabla1[[#This Row],[S. SOCIAL / OTROS 
A CARGO EMPRESA
(B)]]="",Tabla1[[#This Row],[% IMPUTACIÓN ]]=""),0,E482*J482)</f>
        <v>0</v>
      </c>
      <c r="M482" s="135">
        <f>MIN(Tabla1[[#This Row],[S. SOCIAL EMPRESA (DECLARADA POR LA UNIVERSIDAD)]],Tabla1[[#This Row],[S. SOCIAL EMPRESA (MÁXIMO IMPUTABLE)]])</f>
        <v>0</v>
      </c>
      <c r="N482" s="138">
        <f>IF(OR(Tabla1[[#This Row],[BONIFICACIÓN CUOTAS S. SOCIAL EMPRESA
(C)]]="",Tabla1[[#This Row],[% IMPUTACIÓN ]]=""),0,G482*J482)</f>
        <v>0</v>
      </c>
      <c r="O482" s="139">
        <f t="shared" si="7"/>
        <v>0</v>
      </c>
      <c r="P482" s="270"/>
      <c r="Q482" s="271"/>
      <c r="R482" s="272"/>
      <c r="S482" s="273"/>
      <c r="T482" s="274"/>
      <c r="U482" s="179"/>
      <c r="V482" s="180"/>
    </row>
    <row r="483" spans="1:22" ht="39.950000000000003" customHeight="1" x14ac:dyDescent="0.25">
      <c r="A483" s="254"/>
      <c r="B483" s="255"/>
      <c r="C483" s="256"/>
      <c r="D483" s="257"/>
      <c r="E483" s="257"/>
      <c r="F483" s="257"/>
      <c r="G483" s="257"/>
      <c r="H483" s="135">
        <f>IF(Tabla1[[#This Row],[SUELDO BRUTO
(A)]]="",0,ROUNDDOWN(D483+E483-G483,2))</f>
        <v>0</v>
      </c>
      <c r="I483" s="257"/>
      <c r="J483" s="67">
        <f>IF(OR(Tabla1[[#This Row],[SUELDO BRUTO
(A)]]="",Tabla1[[#This Row],[SALARIO BRUTO IMPUTADO
(D)]]=""),0,I483/D483)</f>
        <v>0</v>
      </c>
      <c r="K483" s="263"/>
      <c r="L483" s="138">
        <f>IF(OR(Tabla1[[#This Row],[S. SOCIAL / OTROS 
A CARGO EMPRESA
(B)]]="",Tabla1[[#This Row],[% IMPUTACIÓN ]]=""),0,E483*J483)</f>
        <v>0</v>
      </c>
      <c r="M483" s="135">
        <f>MIN(Tabla1[[#This Row],[S. SOCIAL EMPRESA (DECLARADA POR LA UNIVERSIDAD)]],Tabla1[[#This Row],[S. SOCIAL EMPRESA (MÁXIMO IMPUTABLE)]])</f>
        <v>0</v>
      </c>
      <c r="N483" s="138">
        <f>IF(OR(Tabla1[[#This Row],[BONIFICACIÓN CUOTAS S. SOCIAL EMPRESA
(C)]]="",Tabla1[[#This Row],[% IMPUTACIÓN ]]=""),0,G483*J483)</f>
        <v>0</v>
      </c>
      <c r="O483" s="139">
        <f t="shared" si="7"/>
        <v>0</v>
      </c>
      <c r="P483" s="270"/>
      <c r="Q483" s="271"/>
      <c r="R483" s="272"/>
      <c r="S483" s="273"/>
      <c r="T483" s="274"/>
      <c r="U483" s="179"/>
      <c r="V483" s="180"/>
    </row>
    <row r="484" spans="1:22" ht="39.950000000000003" customHeight="1" x14ac:dyDescent="0.25">
      <c r="A484" s="254"/>
      <c r="B484" s="255"/>
      <c r="C484" s="256"/>
      <c r="D484" s="257"/>
      <c r="E484" s="257"/>
      <c r="F484" s="257"/>
      <c r="G484" s="257"/>
      <c r="H484" s="135">
        <f>IF(Tabla1[[#This Row],[SUELDO BRUTO
(A)]]="",0,ROUNDDOWN(D484+E484-G484,2))</f>
        <v>0</v>
      </c>
      <c r="I484" s="257"/>
      <c r="J484" s="67">
        <f>IF(OR(Tabla1[[#This Row],[SUELDO BRUTO
(A)]]="",Tabla1[[#This Row],[SALARIO BRUTO IMPUTADO
(D)]]=""),0,I484/D484)</f>
        <v>0</v>
      </c>
      <c r="K484" s="263"/>
      <c r="L484" s="138">
        <f>IF(OR(Tabla1[[#This Row],[S. SOCIAL / OTROS 
A CARGO EMPRESA
(B)]]="",Tabla1[[#This Row],[% IMPUTACIÓN ]]=""),0,E484*J484)</f>
        <v>0</v>
      </c>
      <c r="M484" s="135">
        <f>MIN(Tabla1[[#This Row],[S. SOCIAL EMPRESA (DECLARADA POR LA UNIVERSIDAD)]],Tabla1[[#This Row],[S. SOCIAL EMPRESA (MÁXIMO IMPUTABLE)]])</f>
        <v>0</v>
      </c>
      <c r="N484" s="138">
        <f>IF(OR(Tabla1[[#This Row],[BONIFICACIÓN CUOTAS S. SOCIAL EMPRESA
(C)]]="",Tabla1[[#This Row],[% IMPUTACIÓN ]]=""),0,G484*J484)</f>
        <v>0</v>
      </c>
      <c r="O484" s="139">
        <f t="shared" si="7"/>
        <v>0</v>
      </c>
      <c r="P484" s="270"/>
      <c r="Q484" s="271"/>
      <c r="R484" s="272"/>
      <c r="S484" s="273"/>
      <c r="T484" s="274"/>
      <c r="U484" s="179"/>
      <c r="V484" s="180"/>
    </row>
    <row r="485" spans="1:22" ht="39.950000000000003" customHeight="1" x14ac:dyDescent="0.25">
      <c r="A485" s="254"/>
      <c r="B485" s="255"/>
      <c r="C485" s="256"/>
      <c r="D485" s="257"/>
      <c r="E485" s="257"/>
      <c r="F485" s="257"/>
      <c r="G485" s="257"/>
      <c r="H485" s="135">
        <f>IF(Tabla1[[#This Row],[SUELDO BRUTO
(A)]]="",0,ROUNDDOWN(D485+E485-G485,2))</f>
        <v>0</v>
      </c>
      <c r="I485" s="257"/>
      <c r="J485" s="67">
        <f>IF(OR(Tabla1[[#This Row],[SUELDO BRUTO
(A)]]="",Tabla1[[#This Row],[SALARIO BRUTO IMPUTADO
(D)]]=""),0,I485/D485)</f>
        <v>0</v>
      </c>
      <c r="K485" s="263"/>
      <c r="L485" s="138">
        <f>IF(OR(Tabla1[[#This Row],[S. SOCIAL / OTROS 
A CARGO EMPRESA
(B)]]="",Tabla1[[#This Row],[% IMPUTACIÓN ]]=""),0,E485*J485)</f>
        <v>0</v>
      </c>
      <c r="M485" s="135">
        <f>MIN(Tabla1[[#This Row],[S. SOCIAL EMPRESA (DECLARADA POR LA UNIVERSIDAD)]],Tabla1[[#This Row],[S. SOCIAL EMPRESA (MÁXIMO IMPUTABLE)]])</f>
        <v>0</v>
      </c>
      <c r="N485" s="138">
        <f>IF(OR(Tabla1[[#This Row],[BONIFICACIÓN CUOTAS S. SOCIAL EMPRESA
(C)]]="",Tabla1[[#This Row],[% IMPUTACIÓN ]]=""),0,G485*J485)</f>
        <v>0</v>
      </c>
      <c r="O485" s="139">
        <f t="shared" si="7"/>
        <v>0</v>
      </c>
      <c r="P485" s="270"/>
      <c r="Q485" s="271"/>
      <c r="R485" s="272"/>
      <c r="S485" s="273"/>
      <c r="T485" s="274"/>
      <c r="U485" s="179"/>
      <c r="V485" s="180"/>
    </row>
    <row r="486" spans="1:22" ht="39.950000000000003" customHeight="1" x14ac:dyDescent="0.25">
      <c r="A486" s="254"/>
      <c r="B486" s="255"/>
      <c r="C486" s="256"/>
      <c r="D486" s="257"/>
      <c r="E486" s="257"/>
      <c r="F486" s="257"/>
      <c r="G486" s="257"/>
      <c r="H486" s="135">
        <f>IF(Tabla1[[#This Row],[SUELDO BRUTO
(A)]]="",0,ROUNDDOWN(D486+E486-G486,2))</f>
        <v>0</v>
      </c>
      <c r="I486" s="257"/>
      <c r="J486" s="67">
        <f>IF(OR(Tabla1[[#This Row],[SUELDO BRUTO
(A)]]="",Tabla1[[#This Row],[SALARIO BRUTO IMPUTADO
(D)]]=""),0,I486/D486)</f>
        <v>0</v>
      </c>
      <c r="K486" s="263"/>
      <c r="L486" s="138">
        <f>IF(OR(Tabla1[[#This Row],[S. SOCIAL / OTROS 
A CARGO EMPRESA
(B)]]="",Tabla1[[#This Row],[% IMPUTACIÓN ]]=""),0,E486*J486)</f>
        <v>0</v>
      </c>
      <c r="M486" s="135">
        <f>MIN(Tabla1[[#This Row],[S. SOCIAL EMPRESA (DECLARADA POR LA UNIVERSIDAD)]],Tabla1[[#This Row],[S. SOCIAL EMPRESA (MÁXIMO IMPUTABLE)]])</f>
        <v>0</v>
      </c>
      <c r="N486" s="138">
        <f>IF(OR(Tabla1[[#This Row],[BONIFICACIÓN CUOTAS S. SOCIAL EMPRESA
(C)]]="",Tabla1[[#This Row],[% IMPUTACIÓN ]]=""),0,G486*J486)</f>
        <v>0</v>
      </c>
      <c r="O486" s="139">
        <f t="shared" si="7"/>
        <v>0</v>
      </c>
      <c r="P486" s="270"/>
      <c r="Q486" s="271"/>
      <c r="R486" s="272"/>
      <c r="S486" s="273"/>
      <c r="T486" s="274"/>
      <c r="U486" s="179"/>
      <c r="V486" s="180"/>
    </row>
    <row r="487" spans="1:22" ht="39.950000000000003" customHeight="1" x14ac:dyDescent="0.25">
      <c r="A487" s="254"/>
      <c r="B487" s="255"/>
      <c r="C487" s="256"/>
      <c r="D487" s="257"/>
      <c r="E487" s="257"/>
      <c r="F487" s="257"/>
      <c r="G487" s="257"/>
      <c r="H487" s="135">
        <f>IF(Tabla1[[#This Row],[SUELDO BRUTO
(A)]]="",0,ROUNDDOWN(D487+E487-G487,2))</f>
        <v>0</v>
      </c>
      <c r="I487" s="257"/>
      <c r="J487" s="67">
        <f>IF(OR(Tabla1[[#This Row],[SUELDO BRUTO
(A)]]="",Tabla1[[#This Row],[SALARIO BRUTO IMPUTADO
(D)]]=""),0,I487/D487)</f>
        <v>0</v>
      </c>
      <c r="K487" s="263"/>
      <c r="L487" s="138">
        <f>IF(OR(Tabla1[[#This Row],[S. SOCIAL / OTROS 
A CARGO EMPRESA
(B)]]="",Tabla1[[#This Row],[% IMPUTACIÓN ]]=""),0,E487*J487)</f>
        <v>0</v>
      </c>
      <c r="M487" s="135">
        <f>MIN(Tabla1[[#This Row],[S. SOCIAL EMPRESA (DECLARADA POR LA UNIVERSIDAD)]],Tabla1[[#This Row],[S. SOCIAL EMPRESA (MÁXIMO IMPUTABLE)]])</f>
        <v>0</v>
      </c>
      <c r="N487" s="138">
        <f>IF(OR(Tabla1[[#This Row],[BONIFICACIÓN CUOTAS S. SOCIAL EMPRESA
(C)]]="",Tabla1[[#This Row],[% IMPUTACIÓN ]]=""),0,G487*J487)</f>
        <v>0</v>
      </c>
      <c r="O487" s="139">
        <f t="shared" si="7"/>
        <v>0</v>
      </c>
      <c r="P487" s="270"/>
      <c r="Q487" s="271"/>
      <c r="R487" s="272"/>
      <c r="S487" s="273"/>
      <c r="T487" s="274"/>
      <c r="U487" s="179"/>
      <c r="V487" s="180"/>
    </row>
    <row r="488" spans="1:22" ht="39.950000000000003" customHeight="1" x14ac:dyDescent="0.25">
      <c r="A488" s="254"/>
      <c r="B488" s="255"/>
      <c r="C488" s="256"/>
      <c r="D488" s="257"/>
      <c r="E488" s="257"/>
      <c r="F488" s="257"/>
      <c r="G488" s="257"/>
      <c r="H488" s="135">
        <f>IF(Tabla1[[#This Row],[SUELDO BRUTO
(A)]]="",0,ROUNDDOWN(D488+E488-G488,2))</f>
        <v>0</v>
      </c>
      <c r="I488" s="257"/>
      <c r="J488" s="67">
        <f>IF(OR(Tabla1[[#This Row],[SUELDO BRUTO
(A)]]="",Tabla1[[#This Row],[SALARIO BRUTO IMPUTADO
(D)]]=""),0,I488/D488)</f>
        <v>0</v>
      </c>
      <c r="K488" s="263"/>
      <c r="L488" s="138">
        <f>IF(OR(Tabla1[[#This Row],[S. SOCIAL / OTROS 
A CARGO EMPRESA
(B)]]="",Tabla1[[#This Row],[% IMPUTACIÓN ]]=""),0,E488*J488)</f>
        <v>0</v>
      </c>
      <c r="M488" s="135">
        <f>MIN(Tabla1[[#This Row],[S. SOCIAL EMPRESA (DECLARADA POR LA UNIVERSIDAD)]],Tabla1[[#This Row],[S. SOCIAL EMPRESA (MÁXIMO IMPUTABLE)]])</f>
        <v>0</v>
      </c>
      <c r="N488" s="138">
        <f>IF(OR(Tabla1[[#This Row],[BONIFICACIÓN CUOTAS S. SOCIAL EMPRESA
(C)]]="",Tabla1[[#This Row],[% IMPUTACIÓN ]]=""),0,G488*J488)</f>
        <v>0</v>
      </c>
      <c r="O488" s="139">
        <f t="shared" si="7"/>
        <v>0</v>
      </c>
      <c r="P488" s="270"/>
      <c r="Q488" s="271"/>
      <c r="R488" s="272"/>
      <c r="S488" s="273"/>
      <c r="T488" s="274"/>
      <c r="U488" s="179"/>
      <c r="V488" s="180"/>
    </row>
    <row r="489" spans="1:22" ht="39.950000000000003" customHeight="1" x14ac:dyDescent="0.25">
      <c r="A489" s="254"/>
      <c r="B489" s="255"/>
      <c r="C489" s="256"/>
      <c r="D489" s="257"/>
      <c r="E489" s="257"/>
      <c r="F489" s="257"/>
      <c r="G489" s="257"/>
      <c r="H489" s="135">
        <f>IF(Tabla1[[#This Row],[SUELDO BRUTO
(A)]]="",0,ROUNDDOWN(D489+E489-G489,2))</f>
        <v>0</v>
      </c>
      <c r="I489" s="257"/>
      <c r="J489" s="67">
        <f>IF(OR(Tabla1[[#This Row],[SUELDO BRUTO
(A)]]="",Tabla1[[#This Row],[SALARIO BRUTO IMPUTADO
(D)]]=""),0,I489/D489)</f>
        <v>0</v>
      </c>
      <c r="K489" s="263"/>
      <c r="L489" s="138">
        <f>IF(OR(Tabla1[[#This Row],[S. SOCIAL / OTROS 
A CARGO EMPRESA
(B)]]="",Tabla1[[#This Row],[% IMPUTACIÓN ]]=""),0,E489*J489)</f>
        <v>0</v>
      </c>
      <c r="M489" s="135">
        <f>MIN(Tabla1[[#This Row],[S. SOCIAL EMPRESA (DECLARADA POR LA UNIVERSIDAD)]],Tabla1[[#This Row],[S. SOCIAL EMPRESA (MÁXIMO IMPUTABLE)]])</f>
        <v>0</v>
      </c>
      <c r="N489" s="138">
        <f>IF(OR(Tabla1[[#This Row],[BONIFICACIÓN CUOTAS S. SOCIAL EMPRESA
(C)]]="",Tabla1[[#This Row],[% IMPUTACIÓN ]]=""),0,G489*J489)</f>
        <v>0</v>
      </c>
      <c r="O489" s="139">
        <f t="shared" si="7"/>
        <v>0</v>
      </c>
      <c r="P489" s="270"/>
      <c r="Q489" s="271"/>
      <c r="R489" s="272"/>
      <c r="S489" s="273"/>
      <c r="T489" s="274"/>
      <c r="U489" s="179"/>
      <c r="V489" s="180"/>
    </row>
    <row r="490" spans="1:22" ht="39.950000000000003" customHeight="1" x14ac:dyDescent="0.25">
      <c r="A490" s="254"/>
      <c r="B490" s="255"/>
      <c r="C490" s="256"/>
      <c r="D490" s="257"/>
      <c r="E490" s="257"/>
      <c r="F490" s="257"/>
      <c r="G490" s="257"/>
      <c r="H490" s="135">
        <f>IF(Tabla1[[#This Row],[SUELDO BRUTO
(A)]]="",0,ROUNDDOWN(D490+E490-G490,2))</f>
        <v>0</v>
      </c>
      <c r="I490" s="257"/>
      <c r="J490" s="67">
        <f>IF(OR(Tabla1[[#This Row],[SUELDO BRUTO
(A)]]="",Tabla1[[#This Row],[SALARIO BRUTO IMPUTADO
(D)]]=""),0,I490/D490)</f>
        <v>0</v>
      </c>
      <c r="K490" s="263"/>
      <c r="L490" s="138">
        <f>IF(OR(Tabla1[[#This Row],[S. SOCIAL / OTROS 
A CARGO EMPRESA
(B)]]="",Tabla1[[#This Row],[% IMPUTACIÓN ]]=""),0,E490*J490)</f>
        <v>0</v>
      </c>
      <c r="M490" s="135">
        <f>MIN(Tabla1[[#This Row],[S. SOCIAL EMPRESA (DECLARADA POR LA UNIVERSIDAD)]],Tabla1[[#This Row],[S. SOCIAL EMPRESA (MÁXIMO IMPUTABLE)]])</f>
        <v>0</v>
      </c>
      <c r="N490" s="138">
        <f>IF(OR(Tabla1[[#This Row],[BONIFICACIÓN CUOTAS S. SOCIAL EMPRESA
(C)]]="",Tabla1[[#This Row],[% IMPUTACIÓN ]]=""),0,G490*J490)</f>
        <v>0</v>
      </c>
      <c r="O490" s="139">
        <f t="shared" si="7"/>
        <v>0</v>
      </c>
      <c r="P490" s="270"/>
      <c r="Q490" s="271"/>
      <c r="R490" s="272"/>
      <c r="S490" s="273"/>
      <c r="T490" s="274"/>
      <c r="U490" s="179"/>
      <c r="V490" s="180"/>
    </row>
    <row r="491" spans="1:22" ht="39.950000000000003" customHeight="1" x14ac:dyDescent="0.25">
      <c r="A491" s="254"/>
      <c r="B491" s="255"/>
      <c r="C491" s="256"/>
      <c r="D491" s="257"/>
      <c r="E491" s="257"/>
      <c r="F491" s="257"/>
      <c r="G491" s="257"/>
      <c r="H491" s="135">
        <f>IF(Tabla1[[#This Row],[SUELDO BRUTO
(A)]]="",0,ROUNDDOWN(D491+E491-G491,2))</f>
        <v>0</v>
      </c>
      <c r="I491" s="257"/>
      <c r="J491" s="67">
        <f>IF(OR(Tabla1[[#This Row],[SUELDO BRUTO
(A)]]="",Tabla1[[#This Row],[SALARIO BRUTO IMPUTADO
(D)]]=""),0,I491/D491)</f>
        <v>0</v>
      </c>
      <c r="K491" s="263"/>
      <c r="L491" s="138">
        <f>IF(OR(Tabla1[[#This Row],[S. SOCIAL / OTROS 
A CARGO EMPRESA
(B)]]="",Tabla1[[#This Row],[% IMPUTACIÓN ]]=""),0,E491*J491)</f>
        <v>0</v>
      </c>
      <c r="M491" s="135">
        <f>MIN(Tabla1[[#This Row],[S. SOCIAL EMPRESA (DECLARADA POR LA UNIVERSIDAD)]],Tabla1[[#This Row],[S. SOCIAL EMPRESA (MÁXIMO IMPUTABLE)]])</f>
        <v>0</v>
      </c>
      <c r="N491" s="138">
        <f>IF(OR(Tabla1[[#This Row],[BONIFICACIÓN CUOTAS S. SOCIAL EMPRESA
(C)]]="",Tabla1[[#This Row],[% IMPUTACIÓN ]]=""),0,G491*J491)</f>
        <v>0</v>
      </c>
      <c r="O491" s="139">
        <f t="shared" si="7"/>
        <v>0</v>
      </c>
      <c r="P491" s="270"/>
      <c r="Q491" s="271"/>
      <c r="R491" s="272"/>
      <c r="S491" s="273"/>
      <c r="T491" s="274"/>
      <c r="U491" s="179"/>
      <c r="V491" s="180"/>
    </row>
    <row r="492" spans="1:22" ht="39.950000000000003" customHeight="1" x14ac:dyDescent="0.25">
      <c r="A492" s="254"/>
      <c r="B492" s="255"/>
      <c r="C492" s="256"/>
      <c r="D492" s="257"/>
      <c r="E492" s="257"/>
      <c r="F492" s="257"/>
      <c r="G492" s="257"/>
      <c r="H492" s="135">
        <f>IF(Tabla1[[#This Row],[SUELDO BRUTO
(A)]]="",0,ROUNDDOWN(D492+E492-G492,2))</f>
        <v>0</v>
      </c>
      <c r="I492" s="257"/>
      <c r="J492" s="67">
        <f>IF(OR(Tabla1[[#This Row],[SUELDO BRUTO
(A)]]="",Tabla1[[#This Row],[SALARIO BRUTO IMPUTADO
(D)]]=""),0,I492/D492)</f>
        <v>0</v>
      </c>
      <c r="K492" s="263"/>
      <c r="L492" s="138">
        <f>IF(OR(Tabla1[[#This Row],[S. SOCIAL / OTROS 
A CARGO EMPRESA
(B)]]="",Tabla1[[#This Row],[% IMPUTACIÓN ]]=""),0,E492*J492)</f>
        <v>0</v>
      </c>
      <c r="M492" s="135">
        <f>MIN(Tabla1[[#This Row],[S. SOCIAL EMPRESA (DECLARADA POR LA UNIVERSIDAD)]],Tabla1[[#This Row],[S. SOCIAL EMPRESA (MÁXIMO IMPUTABLE)]])</f>
        <v>0</v>
      </c>
      <c r="N492" s="138">
        <f>IF(OR(Tabla1[[#This Row],[BONIFICACIÓN CUOTAS S. SOCIAL EMPRESA
(C)]]="",Tabla1[[#This Row],[% IMPUTACIÓN ]]=""),0,G492*J492)</f>
        <v>0</v>
      </c>
      <c r="O492" s="139">
        <f t="shared" si="7"/>
        <v>0</v>
      </c>
      <c r="P492" s="270"/>
      <c r="Q492" s="271"/>
      <c r="R492" s="272"/>
      <c r="S492" s="273"/>
      <c r="T492" s="274"/>
      <c r="U492" s="179"/>
      <c r="V492" s="180"/>
    </row>
    <row r="493" spans="1:22" ht="39.950000000000003" customHeight="1" x14ac:dyDescent="0.25">
      <c r="A493" s="254"/>
      <c r="B493" s="255"/>
      <c r="C493" s="256"/>
      <c r="D493" s="257"/>
      <c r="E493" s="257"/>
      <c r="F493" s="257"/>
      <c r="G493" s="257"/>
      <c r="H493" s="135">
        <f>IF(Tabla1[[#This Row],[SUELDO BRUTO
(A)]]="",0,ROUNDDOWN(D493+E493-G493,2))</f>
        <v>0</v>
      </c>
      <c r="I493" s="257"/>
      <c r="J493" s="67">
        <f>IF(OR(Tabla1[[#This Row],[SUELDO BRUTO
(A)]]="",Tabla1[[#This Row],[SALARIO BRUTO IMPUTADO
(D)]]=""),0,I493/D493)</f>
        <v>0</v>
      </c>
      <c r="K493" s="263"/>
      <c r="L493" s="138">
        <f>IF(OR(Tabla1[[#This Row],[S. SOCIAL / OTROS 
A CARGO EMPRESA
(B)]]="",Tabla1[[#This Row],[% IMPUTACIÓN ]]=""),0,E493*J493)</f>
        <v>0</v>
      </c>
      <c r="M493" s="135">
        <f>MIN(Tabla1[[#This Row],[S. SOCIAL EMPRESA (DECLARADA POR LA UNIVERSIDAD)]],Tabla1[[#This Row],[S. SOCIAL EMPRESA (MÁXIMO IMPUTABLE)]])</f>
        <v>0</v>
      </c>
      <c r="N493" s="138">
        <f>IF(OR(Tabla1[[#This Row],[BONIFICACIÓN CUOTAS S. SOCIAL EMPRESA
(C)]]="",Tabla1[[#This Row],[% IMPUTACIÓN ]]=""),0,G493*J493)</f>
        <v>0</v>
      </c>
      <c r="O493" s="139">
        <f t="shared" si="7"/>
        <v>0</v>
      </c>
      <c r="P493" s="270"/>
      <c r="Q493" s="271"/>
      <c r="R493" s="272"/>
      <c r="S493" s="273"/>
      <c r="T493" s="274"/>
      <c r="U493" s="179"/>
      <c r="V493" s="180"/>
    </row>
    <row r="494" spans="1:22" ht="39.950000000000003" customHeight="1" x14ac:dyDescent="0.25">
      <c r="A494" s="254"/>
      <c r="B494" s="255"/>
      <c r="C494" s="256"/>
      <c r="D494" s="257"/>
      <c r="E494" s="257"/>
      <c r="F494" s="257"/>
      <c r="G494" s="257"/>
      <c r="H494" s="135">
        <f>IF(Tabla1[[#This Row],[SUELDO BRUTO
(A)]]="",0,ROUNDDOWN(D494+E494-G494,2))</f>
        <v>0</v>
      </c>
      <c r="I494" s="257"/>
      <c r="J494" s="67">
        <f>IF(OR(Tabla1[[#This Row],[SUELDO BRUTO
(A)]]="",Tabla1[[#This Row],[SALARIO BRUTO IMPUTADO
(D)]]=""),0,I494/D494)</f>
        <v>0</v>
      </c>
      <c r="K494" s="263"/>
      <c r="L494" s="138">
        <f>IF(OR(Tabla1[[#This Row],[S. SOCIAL / OTROS 
A CARGO EMPRESA
(B)]]="",Tabla1[[#This Row],[% IMPUTACIÓN ]]=""),0,E494*J494)</f>
        <v>0</v>
      </c>
      <c r="M494" s="135">
        <f>MIN(Tabla1[[#This Row],[S. SOCIAL EMPRESA (DECLARADA POR LA UNIVERSIDAD)]],Tabla1[[#This Row],[S. SOCIAL EMPRESA (MÁXIMO IMPUTABLE)]])</f>
        <v>0</v>
      </c>
      <c r="N494" s="138">
        <f>IF(OR(Tabla1[[#This Row],[BONIFICACIÓN CUOTAS S. SOCIAL EMPRESA
(C)]]="",Tabla1[[#This Row],[% IMPUTACIÓN ]]=""),0,G494*J494)</f>
        <v>0</v>
      </c>
      <c r="O494" s="139">
        <f t="shared" si="7"/>
        <v>0</v>
      </c>
      <c r="P494" s="270"/>
      <c r="Q494" s="271"/>
      <c r="R494" s="272"/>
      <c r="S494" s="273"/>
      <c r="T494" s="274"/>
      <c r="U494" s="179"/>
      <c r="V494" s="180"/>
    </row>
    <row r="495" spans="1:22" ht="39.950000000000003" customHeight="1" x14ac:dyDescent="0.25">
      <c r="A495" s="254"/>
      <c r="B495" s="255"/>
      <c r="C495" s="256"/>
      <c r="D495" s="257"/>
      <c r="E495" s="257"/>
      <c r="F495" s="257"/>
      <c r="G495" s="257"/>
      <c r="H495" s="135">
        <f>IF(Tabla1[[#This Row],[SUELDO BRUTO
(A)]]="",0,ROUNDDOWN(D495+E495-G495,2))</f>
        <v>0</v>
      </c>
      <c r="I495" s="257"/>
      <c r="J495" s="67">
        <f>IF(OR(Tabla1[[#This Row],[SUELDO BRUTO
(A)]]="",Tabla1[[#This Row],[SALARIO BRUTO IMPUTADO
(D)]]=""),0,I495/D495)</f>
        <v>0</v>
      </c>
      <c r="K495" s="263"/>
      <c r="L495" s="138">
        <f>IF(OR(Tabla1[[#This Row],[S. SOCIAL / OTROS 
A CARGO EMPRESA
(B)]]="",Tabla1[[#This Row],[% IMPUTACIÓN ]]=""),0,E495*J495)</f>
        <v>0</v>
      </c>
      <c r="M495" s="135">
        <f>MIN(Tabla1[[#This Row],[S. SOCIAL EMPRESA (DECLARADA POR LA UNIVERSIDAD)]],Tabla1[[#This Row],[S. SOCIAL EMPRESA (MÁXIMO IMPUTABLE)]])</f>
        <v>0</v>
      </c>
      <c r="N495" s="138">
        <f>IF(OR(Tabla1[[#This Row],[BONIFICACIÓN CUOTAS S. SOCIAL EMPRESA
(C)]]="",Tabla1[[#This Row],[% IMPUTACIÓN ]]=""),0,G495*J495)</f>
        <v>0</v>
      </c>
      <c r="O495" s="139">
        <f t="shared" si="7"/>
        <v>0</v>
      </c>
      <c r="P495" s="270"/>
      <c r="Q495" s="271"/>
      <c r="R495" s="272"/>
      <c r="S495" s="273"/>
      <c r="T495" s="274"/>
      <c r="U495" s="179"/>
      <c r="V495" s="180"/>
    </row>
    <row r="496" spans="1:22" ht="39.950000000000003" customHeight="1" x14ac:dyDescent="0.25">
      <c r="A496" s="254"/>
      <c r="B496" s="255"/>
      <c r="C496" s="256"/>
      <c r="D496" s="257"/>
      <c r="E496" s="257"/>
      <c r="F496" s="257"/>
      <c r="G496" s="257"/>
      <c r="H496" s="135">
        <f>IF(Tabla1[[#This Row],[SUELDO BRUTO
(A)]]="",0,ROUNDDOWN(D496+E496-G496,2))</f>
        <v>0</v>
      </c>
      <c r="I496" s="257"/>
      <c r="J496" s="67">
        <f>IF(OR(Tabla1[[#This Row],[SUELDO BRUTO
(A)]]="",Tabla1[[#This Row],[SALARIO BRUTO IMPUTADO
(D)]]=""),0,I496/D496)</f>
        <v>0</v>
      </c>
      <c r="K496" s="263"/>
      <c r="L496" s="138">
        <f>IF(OR(Tabla1[[#This Row],[S. SOCIAL / OTROS 
A CARGO EMPRESA
(B)]]="",Tabla1[[#This Row],[% IMPUTACIÓN ]]=""),0,E496*J496)</f>
        <v>0</v>
      </c>
      <c r="M496" s="135">
        <f>MIN(Tabla1[[#This Row],[S. SOCIAL EMPRESA (DECLARADA POR LA UNIVERSIDAD)]],Tabla1[[#This Row],[S. SOCIAL EMPRESA (MÁXIMO IMPUTABLE)]])</f>
        <v>0</v>
      </c>
      <c r="N496" s="138">
        <f>IF(OR(Tabla1[[#This Row],[BONIFICACIÓN CUOTAS S. SOCIAL EMPRESA
(C)]]="",Tabla1[[#This Row],[% IMPUTACIÓN ]]=""),0,G496*J496)</f>
        <v>0</v>
      </c>
      <c r="O496" s="139">
        <f t="shared" si="7"/>
        <v>0</v>
      </c>
      <c r="P496" s="270"/>
      <c r="Q496" s="271"/>
      <c r="R496" s="272"/>
      <c r="S496" s="273"/>
      <c r="T496" s="274"/>
      <c r="U496" s="179"/>
      <c r="V496" s="180"/>
    </row>
    <row r="497" spans="1:22" ht="39.950000000000003" customHeight="1" x14ac:dyDescent="0.25">
      <c r="A497" s="254"/>
      <c r="B497" s="255"/>
      <c r="C497" s="256"/>
      <c r="D497" s="257"/>
      <c r="E497" s="257"/>
      <c r="F497" s="257"/>
      <c r="G497" s="257"/>
      <c r="H497" s="135">
        <f>IF(Tabla1[[#This Row],[SUELDO BRUTO
(A)]]="",0,ROUNDDOWN(D497+E497-G497,2))</f>
        <v>0</v>
      </c>
      <c r="I497" s="257"/>
      <c r="J497" s="67">
        <f>IF(OR(Tabla1[[#This Row],[SUELDO BRUTO
(A)]]="",Tabla1[[#This Row],[SALARIO BRUTO IMPUTADO
(D)]]=""),0,I497/D497)</f>
        <v>0</v>
      </c>
      <c r="K497" s="263"/>
      <c r="L497" s="138">
        <f>IF(OR(Tabla1[[#This Row],[S. SOCIAL / OTROS 
A CARGO EMPRESA
(B)]]="",Tabla1[[#This Row],[% IMPUTACIÓN ]]=""),0,E497*J497)</f>
        <v>0</v>
      </c>
      <c r="M497" s="135">
        <f>MIN(Tabla1[[#This Row],[S. SOCIAL EMPRESA (DECLARADA POR LA UNIVERSIDAD)]],Tabla1[[#This Row],[S. SOCIAL EMPRESA (MÁXIMO IMPUTABLE)]])</f>
        <v>0</v>
      </c>
      <c r="N497" s="138">
        <f>IF(OR(Tabla1[[#This Row],[BONIFICACIÓN CUOTAS S. SOCIAL EMPRESA
(C)]]="",Tabla1[[#This Row],[% IMPUTACIÓN ]]=""),0,G497*J497)</f>
        <v>0</v>
      </c>
      <c r="O497" s="139">
        <f t="shared" si="7"/>
        <v>0</v>
      </c>
      <c r="P497" s="270"/>
      <c r="Q497" s="271"/>
      <c r="R497" s="272"/>
      <c r="S497" s="273"/>
      <c r="T497" s="274"/>
      <c r="U497" s="179"/>
      <c r="V497" s="180"/>
    </row>
    <row r="498" spans="1:22" ht="39.950000000000003" customHeight="1" x14ac:dyDescent="0.25">
      <c r="A498" s="254"/>
      <c r="B498" s="255"/>
      <c r="C498" s="256"/>
      <c r="D498" s="257"/>
      <c r="E498" s="257"/>
      <c r="F498" s="257"/>
      <c r="G498" s="257"/>
      <c r="H498" s="135">
        <f>IF(Tabla1[[#This Row],[SUELDO BRUTO
(A)]]="",0,ROUNDDOWN(D498+E498-G498,2))</f>
        <v>0</v>
      </c>
      <c r="I498" s="257"/>
      <c r="J498" s="67">
        <f>IF(OR(Tabla1[[#This Row],[SUELDO BRUTO
(A)]]="",Tabla1[[#This Row],[SALARIO BRUTO IMPUTADO
(D)]]=""),0,I498/D498)</f>
        <v>0</v>
      </c>
      <c r="K498" s="263"/>
      <c r="L498" s="138">
        <f>IF(OR(Tabla1[[#This Row],[S. SOCIAL / OTROS 
A CARGO EMPRESA
(B)]]="",Tabla1[[#This Row],[% IMPUTACIÓN ]]=""),0,E498*J498)</f>
        <v>0</v>
      </c>
      <c r="M498" s="135">
        <f>MIN(Tabla1[[#This Row],[S. SOCIAL EMPRESA (DECLARADA POR LA UNIVERSIDAD)]],Tabla1[[#This Row],[S. SOCIAL EMPRESA (MÁXIMO IMPUTABLE)]])</f>
        <v>0</v>
      </c>
      <c r="N498" s="138">
        <f>IF(OR(Tabla1[[#This Row],[BONIFICACIÓN CUOTAS S. SOCIAL EMPRESA
(C)]]="",Tabla1[[#This Row],[% IMPUTACIÓN ]]=""),0,G498*J498)</f>
        <v>0</v>
      </c>
      <c r="O498" s="139">
        <f t="shared" si="7"/>
        <v>0</v>
      </c>
      <c r="P498" s="270"/>
      <c r="Q498" s="271"/>
      <c r="R498" s="272"/>
      <c r="S498" s="273"/>
      <c r="T498" s="274"/>
      <c r="U498" s="179"/>
      <c r="V498" s="180"/>
    </row>
    <row r="499" spans="1:22" ht="39.950000000000003" customHeight="1" x14ac:dyDescent="0.25">
      <c r="A499" s="254"/>
      <c r="B499" s="255"/>
      <c r="C499" s="256"/>
      <c r="D499" s="257"/>
      <c r="E499" s="257"/>
      <c r="F499" s="257"/>
      <c r="G499" s="257"/>
      <c r="H499" s="135">
        <f>IF(Tabla1[[#This Row],[SUELDO BRUTO
(A)]]="",0,ROUNDDOWN(D499+E499-G499,2))</f>
        <v>0</v>
      </c>
      <c r="I499" s="257"/>
      <c r="J499" s="67">
        <f>IF(OR(Tabla1[[#This Row],[SUELDO BRUTO
(A)]]="",Tabla1[[#This Row],[SALARIO BRUTO IMPUTADO
(D)]]=""),0,I499/D499)</f>
        <v>0</v>
      </c>
      <c r="K499" s="263"/>
      <c r="L499" s="138">
        <f>IF(OR(Tabla1[[#This Row],[S. SOCIAL / OTROS 
A CARGO EMPRESA
(B)]]="",Tabla1[[#This Row],[% IMPUTACIÓN ]]=""),0,E499*J499)</f>
        <v>0</v>
      </c>
      <c r="M499" s="135">
        <f>MIN(Tabla1[[#This Row],[S. SOCIAL EMPRESA (DECLARADA POR LA UNIVERSIDAD)]],Tabla1[[#This Row],[S. SOCIAL EMPRESA (MÁXIMO IMPUTABLE)]])</f>
        <v>0</v>
      </c>
      <c r="N499" s="138">
        <f>IF(OR(Tabla1[[#This Row],[BONIFICACIÓN CUOTAS S. SOCIAL EMPRESA
(C)]]="",Tabla1[[#This Row],[% IMPUTACIÓN ]]=""),0,G499*J499)</f>
        <v>0</v>
      </c>
      <c r="O499" s="139">
        <f t="shared" si="7"/>
        <v>0</v>
      </c>
      <c r="P499" s="270"/>
      <c r="Q499" s="271"/>
      <c r="R499" s="272"/>
      <c r="S499" s="273"/>
      <c r="T499" s="274"/>
      <c r="U499" s="179"/>
      <c r="V499" s="180"/>
    </row>
    <row r="500" spans="1:22" ht="39.950000000000003" customHeight="1" x14ac:dyDescent="0.25">
      <c r="A500" s="254"/>
      <c r="B500" s="255"/>
      <c r="C500" s="256"/>
      <c r="D500" s="257"/>
      <c r="E500" s="257"/>
      <c r="F500" s="257"/>
      <c r="G500" s="257"/>
      <c r="H500" s="135">
        <f>IF(Tabla1[[#This Row],[SUELDO BRUTO
(A)]]="",0,ROUNDDOWN(D500+E500-G500,2))</f>
        <v>0</v>
      </c>
      <c r="I500" s="257"/>
      <c r="J500" s="67">
        <f>IF(OR(Tabla1[[#This Row],[SUELDO BRUTO
(A)]]="",Tabla1[[#This Row],[SALARIO BRUTO IMPUTADO
(D)]]=""),0,I500/D500)</f>
        <v>0</v>
      </c>
      <c r="K500" s="263"/>
      <c r="L500" s="138">
        <f>IF(OR(Tabla1[[#This Row],[S. SOCIAL / OTROS 
A CARGO EMPRESA
(B)]]="",Tabla1[[#This Row],[% IMPUTACIÓN ]]=""),0,E500*J500)</f>
        <v>0</v>
      </c>
      <c r="M500" s="135">
        <f>MIN(Tabla1[[#This Row],[S. SOCIAL EMPRESA (DECLARADA POR LA UNIVERSIDAD)]],Tabla1[[#This Row],[S. SOCIAL EMPRESA (MÁXIMO IMPUTABLE)]])</f>
        <v>0</v>
      </c>
      <c r="N500" s="138">
        <f>IF(OR(Tabla1[[#This Row],[BONIFICACIÓN CUOTAS S. SOCIAL EMPRESA
(C)]]="",Tabla1[[#This Row],[% IMPUTACIÓN ]]=""),0,G500*J500)</f>
        <v>0</v>
      </c>
      <c r="O500" s="139">
        <f t="shared" si="7"/>
        <v>0</v>
      </c>
      <c r="P500" s="270"/>
      <c r="Q500" s="271"/>
      <c r="R500" s="272"/>
      <c r="S500" s="273"/>
      <c r="T500" s="274"/>
      <c r="U500" s="179"/>
      <c r="V500" s="180"/>
    </row>
    <row r="501" spans="1:22" ht="39.950000000000003" customHeight="1" x14ac:dyDescent="0.25">
      <c r="A501" s="254"/>
      <c r="B501" s="255"/>
      <c r="C501" s="256"/>
      <c r="D501" s="257"/>
      <c r="E501" s="257"/>
      <c r="F501" s="257"/>
      <c r="G501" s="257"/>
      <c r="H501" s="135">
        <f>IF(Tabla1[[#This Row],[SUELDO BRUTO
(A)]]="",0,ROUNDDOWN(D501+E501-G501,2))</f>
        <v>0</v>
      </c>
      <c r="I501" s="257"/>
      <c r="J501" s="67">
        <f>IF(OR(Tabla1[[#This Row],[SUELDO BRUTO
(A)]]="",Tabla1[[#This Row],[SALARIO BRUTO IMPUTADO
(D)]]=""),0,I501/D501)</f>
        <v>0</v>
      </c>
      <c r="K501" s="263"/>
      <c r="L501" s="138">
        <f>IF(OR(Tabla1[[#This Row],[S. SOCIAL / OTROS 
A CARGO EMPRESA
(B)]]="",Tabla1[[#This Row],[% IMPUTACIÓN ]]=""),0,E501*J501)</f>
        <v>0</v>
      </c>
      <c r="M501" s="135">
        <f>MIN(Tabla1[[#This Row],[S. SOCIAL EMPRESA (DECLARADA POR LA UNIVERSIDAD)]],Tabla1[[#This Row],[S. SOCIAL EMPRESA (MÁXIMO IMPUTABLE)]])</f>
        <v>0</v>
      </c>
      <c r="N501" s="138">
        <f>IF(OR(Tabla1[[#This Row],[BONIFICACIÓN CUOTAS S. SOCIAL EMPRESA
(C)]]="",Tabla1[[#This Row],[% IMPUTACIÓN ]]=""),0,G501*J501)</f>
        <v>0</v>
      </c>
      <c r="O501" s="139">
        <f t="shared" si="7"/>
        <v>0</v>
      </c>
      <c r="P501" s="270"/>
      <c r="Q501" s="271"/>
      <c r="R501" s="272"/>
      <c r="S501" s="273"/>
      <c r="T501" s="274"/>
      <c r="U501" s="179"/>
      <c r="V501" s="180"/>
    </row>
    <row r="502" spans="1:22" ht="39.950000000000003" customHeight="1" x14ac:dyDescent="0.25">
      <c r="A502" s="254"/>
      <c r="B502" s="255"/>
      <c r="C502" s="256"/>
      <c r="D502" s="257"/>
      <c r="E502" s="257"/>
      <c r="F502" s="257"/>
      <c r="G502" s="257"/>
      <c r="H502" s="135">
        <f>IF(Tabla1[[#This Row],[SUELDO BRUTO
(A)]]="",0,ROUNDDOWN(D502+E502-G502,2))</f>
        <v>0</v>
      </c>
      <c r="I502" s="257"/>
      <c r="J502" s="67">
        <f>IF(OR(Tabla1[[#This Row],[SUELDO BRUTO
(A)]]="",Tabla1[[#This Row],[SALARIO BRUTO IMPUTADO
(D)]]=""),0,I502/D502)</f>
        <v>0</v>
      </c>
      <c r="K502" s="263"/>
      <c r="L502" s="138">
        <f>IF(OR(Tabla1[[#This Row],[S. SOCIAL / OTROS 
A CARGO EMPRESA
(B)]]="",Tabla1[[#This Row],[% IMPUTACIÓN ]]=""),0,E502*J502)</f>
        <v>0</v>
      </c>
      <c r="M502" s="135">
        <f>MIN(Tabla1[[#This Row],[S. SOCIAL EMPRESA (DECLARADA POR LA UNIVERSIDAD)]],Tabla1[[#This Row],[S. SOCIAL EMPRESA (MÁXIMO IMPUTABLE)]])</f>
        <v>0</v>
      </c>
      <c r="N502" s="138">
        <f>IF(OR(Tabla1[[#This Row],[BONIFICACIÓN CUOTAS S. SOCIAL EMPRESA
(C)]]="",Tabla1[[#This Row],[% IMPUTACIÓN ]]=""),0,G502*J502)</f>
        <v>0</v>
      </c>
      <c r="O502" s="139">
        <f t="shared" si="7"/>
        <v>0</v>
      </c>
      <c r="P502" s="270"/>
      <c r="Q502" s="271"/>
      <c r="R502" s="272"/>
      <c r="S502" s="273"/>
      <c r="T502" s="274"/>
      <c r="U502" s="179"/>
      <c r="V502" s="180"/>
    </row>
    <row r="503" spans="1:22" ht="39.950000000000003" customHeight="1" x14ac:dyDescent="0.25">
      <c r="A503" s="254"/>
      <c r="B503" s="255"/>
      <c r="C503" s="256"/>
      <c r="D503" s="257"/>
      <c r="E503" s="257"/>
      <c r="F503" s="257"/>
      <c r="G503" s="257"/>
      <c r="H503" s="135">
        <f>IF(Tabla1[[#This Row],[SUELDO BRUTO
(A)]]="",0,ROUNDDOWN(D503+E503-G503,2))</f>
        <v>0</v>
      </c>
      <c r="I503" s="257"/>
      <c r="J503" s="67">
        <f>IF(OR(Tabla1[[#This Row],[SUELDO BRUTO
(A)]]="",Tabla1[[#This Row],[SALARIO BRUTO IMPUTADO
(D)]]=""),0,I503/D503)</f>
        <v>0</v>
      </c>
      <c r="K503" s="263"/>
      <c r="L503" s="138">
        <f>IF(OR(Tabla1[[#This Row],[S. SOCIAL / OTROS 
A CARGO EMPRESA
(B)]]="",Tabla1[[#This Row],[% IMPUTACIÓN ]]=""),0,E503*J503)</f>
        <v>0</v>
      </c>
      <c r="M503" s="135">
        <f>MIN(Tabla1[[#This Row],[S. SOCIAL EMPRESA (DECLARADA POR LA UNIVERSIDAD)]],Tabla1[[#This Row],[S. SOCIAL EMPRESA (MÁXIMO IMPUTABLE)]])</f>
        <v>0</v>
      </c>
      <c r="N503" s="138">
        <f>IF(OR(Tabla1[[#This Row],[BONIFICACIÓN CUOTAS S. SOCIAL EMPRESA
(C)]]="",Tabla1[[#This Row],[% IMPUTACIÓN ]]=""),0,G503*J503)</f>
        <v>0</v>
      </c>
      <c r="O503" s="139">
        <f t="shared" si="7"/>
        <v>0</v>
      </c>
      <c r="P503" s="270"/>
      <c r="Q503" s="271"/>
      <c r="R503" s="272"/>
      <c r="S503" s="273"/>
      <c r="T503" s="274"/>
      <c r="U503" s="179"/>
      <c r="V503" s="180"/>
    </row>
    <row r="504" spans="1:22" ht="39.950000000000003" customHeight="1" x14ac:dyDescent="0.25">
      <c r="A504" s="254"/>
      <c r="B504" s="255"/>
      <c r="C504" s="256"/>
      <c r="D504" s="257"/>
      <c r="E504" s="257"/>
      <c r="F504" s="257"/>
      <c r="G504" s="257"/>
      <c r="H504" s="135">
        <f>IF(Tabla1[[#This Row],[SUELDO BRUTO
(A)]]="",0,ROUNDDOWN(D504+E504-G504,2))</f>
        <v>0</v>
      </c>
      <c r="I504" s="257"/>
      <c r="J504" s="67">
        <f>IF(OR(Tabla1[[#This Row],[SUELDO BRUTO
(A)]]="",Tabla1[[#This Row],[SALARIO BRUTO IMPUTADO
(D)]]=""),0,I504/D504)</f>
        <v>0</v>
      </c>
      <c r="K504" s="263"/>
      <c r="L504" s="138">
        <f>IF(OR(Tabla1[[#This Row],[S. SOCIAL / OTROS 
A CARGO EMPRESA
(B)]]="",Tabla1[[#This Row],[% IMPUTACIÓN ]]=""),0,E504*J504)</f>
        <v>0</v>
      </c>
      <c r="M504" s="135">
        <f>MIN(Tabla1[[#This Row],[S. SOCIAL EMPRESA (DECLARADA POR LA UNIVERSIDAD)]],Tabla1[[#This Row],[S. SOCIAL EMPRESA (MÁXIMO IMPUTABLE)]])</f>
        <v>0</v>
      </c>
      <c r="N504" s="138">
        <f>IF(OR(Tabla1[[#This Row],[BONIFICACIÓN CUOTAS S. SOCIAL EMPRESA
(C)]]="",Tabla1[[#This Row],[% IMPUTACIÓN ]]=""),0,G504*J504)</f>
        <v>0</v>
      </c>
      <c r="O504" s="139">
        <f t="shared" si="7"/>
        <v>0</v>
      </c>
      <c r="P504" s="270"/>
      <c r="Q504" s="271"/>
      <c r="R504" s="272"/>
      <c r="S504" s="273"/>
      <c r="T504" s="274"/>
      <c r="U504" s="179"/>
      <c r="V504" s="180"/>
    </row>
    <row r="505" spans="1:22" ht="39.950000000000003" customHeight="1" x14ac:dyDescent="0.25">
      <c r="A505" s="254"/>
      <c r="B505" s="255"/>
      <c r="C505" s="256"/>
      <c r="D505" s="257"/>
      <c r="E505" s="257"/>
      <c r="F505" s="257"/>
      <c r="G505" s="257"/>
      <c r="H505" s="135">
        <f>IF(Tabla1[[#This Row],[SUELDO BRUTO
(A)]]="",0,ROUNDDOWN(D505+E505-G505,2))</f>
        <v>0</v>
      </c>
      <c r="I505" s="257"/>
      <c r="J505" s="67">
        <f>IF(OR(Tabla1[[#This Row],[SUELDO BRUTO
(A)]]="",Tabla1[[#This Row],[SALARIO BRUTO IMPUTADO
(D)]]=""),0,I505/D505)</f>
        <v>0</v>
      </c>
      <c r="K505" s="263"/>
      <c r="L505" s="138">
        <f>IF(OR(Tabla1[[#This Row],[S. SOCIAL / OTROS 
A CARGO EMPRESA
(B)]]="",Tabla1[[#This Row],[% IMPUTACIÓN ]]=""),0,E505*J505)</f>
        <v>0</v>
      </c>
      <c r="M505" s="135">
        <f>MIN(Tabla1[[#This Row],[S. SOCIAL EMPRESA (DECLARADA POR LA UNIVERSIDAD)]],Tabla1[[#This Row],[S. SOCIAL EMPRESA (MÁXIMO IMPUTABLE)]])</f>
        <v>0</v>
      </c>
      <c r="N505" s="138">
        <f>IF(OR(Tabla1[[#This Row],[BONIFICACIÓN CUOTAS S. SOCIAL EMPRESA
(C)]]="",Tabla1[[#This Row],[% IMPUTACIÓN ]]=""),0,G505*J505)</f>
        <v>0</v>
      </c>
      <c r="O505" s="139">
        <f t="shared" si="7"/>
        <v>0</v>
      </c>
      <c r="P505" s="270"/>
      <c r="Q505" s="271"/>
      <c r="R505" s="272"/>
      <c r="S505" s="273"/>
      <c r="T505" s="274"/>
      <c r="U505" s="179"/>
      <c r="V505" s="180"/>
    </row>
    <row r="506" spans="1:22" ht="39.950000000000003" customHeight="1" x14ac:dyDescent="0.25">
      <c r="A506" s="254"/>
      <c r="B506" s="255"/>
      <c r="C506" s="256"/>
      <c r="D506" s="257"/>
      <c r="E506" s="257"/>
      <c r="F506" s="257"/>
      <c r="G506" s="257"/>
      <c r="H506" s="135">
        <f>IF(Tabla1[[#This Row],[SUELDO BRUTO
(A)]]="",0,ROUNDDOWN(D506+E506-G506,2))</f>
        <v>0</v>
      </c>
      <c r="I506" s="257"/>
      <c r="J506" s="67">
        <f>IF(OR(Tabla1[[#This Row],[SUELDO BRUTO
(A)]]="",Tabla1[[#This Row],[SALARIO BRUTO IMPUTADO
(D)]]=""),0,I506/D506)</f>
        <v>0</v>
      </c>
      <c r="K506" s="263"/>
      <c r="L506" s="138">
        <f>IF(OR(Tabla1[[#This Row],[S. SOCIAL / OTROS 
A CARGO EMPRESA
(B)]]="",Tabla1[[#This Row],[% IMPUTACIÓN ]]=""),0,E506*J506)</f>
        <v>0</v>
      </c>
      <c r="M506" s="135">
        <f>MIN(Tabla1[[#This Row],[S. SOCIAL EMPRESA (DECLARADA POR LA UNIVERSIDAD)]],Tabla1[[#This Row],[S. SOCIAL EMPRESA (MÁXIMO IMPUTABLE)]])</f>
        <v>0</v>
      </c>
      <c r="N506" s="138">
        <f>IF(OR(Tabla1[[#This Row],[BONIFICACIÓN CUOTAS S. SOCIAL EMPRESA
(C)]]="",Tabla1[[#This Row],[% IMPUTACIÓN ]]=""),0,G506*J506)</f>
        <v>0</v>
      </c>
      <c r="O506" s="139">
        <f t="shared" si="7"/>
        <v>0</v>
      </c>
      <c r="P506" s="270"/>
      <c r="Q506" s="271"/>
      <c r="R506" s="272"/>
      <c r="S506" s="273"/>
      <c r="T506" s="274"/>
      <c r="U506" s="179"/>
      <c r="V506" s="180"/>
    </row>
    <row r="507" spans="1:22" ht="39.950000000000003" customHeight="1" x14ac:dyDescent="0.25">
      <c r="A507" s="254"/>
      <c r="B507" s="255"/>
      <c r="C507" s="256"/>
      <c r="D507" s="257"/>
      <c r="E507" s="257"/>
      <c r="F507" s="257"/>
      <c r="G507" s="257"/>
      <c r="H507" s="135">
        <f>IF(Tabla1[[#This Row],[SUELDO BRUTO
(A)]]="",0,ROUNDDOWN(D507+E507-G507,2))</f>
        <v>0</v>
      </c>
      <c r="I507" s="257"/>
      <c r="J507" s="67">
        <f>IF(OR(Tabla1[[#This Row],[SUELDO BRUTO
(A)]]="",Tabla1[[#This Row],[SALARIO BRUTO IMPUTADO
(D)]]=""),0,I507/D507)</f>
        <v>0</v>
      </c>
      <c r="K507" s="263"/>
      <c r="L507" s="138">
        <f>IF(OR(Tabla1[[#This Row],[S. SOCIAL / OTROS 
A CARGO EMPRESA
(B)]]="",Tabla1[[#This Row],[% IMPUTACIÓN ]]=""),0,E507*J507)</f>
        <v>0</v>
      </c>
      <c r="M507" s="135">
        <f>MIN(Tabla1[[#This Row],[S. SOCIAL EMPRESA (DECLARADA POR LA UNIVERSIDAD)]],Tabla1[[#This Row],[S. SOCIAL EMPRESA (MÁXIMO IMPUTABLE)]])</f>
        <v>0</v>
      </c>
      <c r="N507" s="138">
        <f>IF(OR(Tabla1[[#This Row],[BONIFICACIÓN CUOTAS S. SOCIAL EMPRESA
(C)]]="",Tabla1[[#This Row],[% IMPUTACIÓN ]]=""),0,G507*J507)</f>
        <v>0</v>
      </c>
      <c r="O507" s="139">
        <f t="shared" si="7"/>
        <v>0</v>
      </c>
      <c r="P507" s="270"/>
      <c r="Q507" s="271"/>
      <c r="R507" s="272"/>
      <c r="S507" s="273"/>
      <c r="T507" s="274"/>
      <c r="U507" s="179"/>
      <c r="V507" s="180"/>
    </row>
    <row r="508" spans="1:22" ht="39.950000000000003" customHeight="1" x14ac:dyDescent="0.25">
      <c r="A508" s="254"/>
      <c r="B508" s="255"/>
      <c r="C508" s="256"/>
      <c r="D508" s="257"/>
      <c r="E508" s="257"/>
      <c r="F508" s="257"/>
      <c r="G508" s="257"/>
      <c r="H508" s="135">
        <f>IF(Tabla1[[#This Row],[SUELDO BRUTO
(A)]]="",0,ROUNDDOWN(D508+E508-G508,2))</f>
        <v>0</v>
      </c>
      <c r="I508" s="257"/>
      <c r="J508" s="67">
        <f>IF(OR(Tabla1[[#This Row],[SUELDO BRUTO
(A)]]="",Tabla1[[#This Row],[SALARIO BRUTO IMPUTADO
(D)]]=""),0,I508/D508)</f>
        <v>0</v>
      </c>
      <c r="K508" s="263"/>
      <c r="L508" s="138">
        <f>IF(OR(Tabla1[[#This Row],[S. SOCIAL / OTROS 
A CARGO EMPRESA
(B)]]="",Tabla1[[#This Row],[% IMPUTACIÓN ]]=""),0,E508*J508)</f>
        <v>0</v>
      </c>
      <c r="M508" s="135">
        <f>MIN(Tabla1[[#This Row],[S. SOCIAL EMPRESA (DECLARADA POR LA UNIVERSIDAD)]],Tabla1[[#This Row],[S. SOCIAL EMPRESA (MÁXIMO IMPUTABLE)]])</f>
        <v>0</v>
      </c>
      <c r="N508" s="138">
        <f>IF(OR(Tabla1[[#This Row],[BONIFICACIÓN CUOTAS S. SOCIAL EMPRESA
(C)]]="",Tabla1[[#This Row],[% IMPUTACIÓN ]]=""),0,G508*J508)</f>
        <v>0</v>
      </c>
      <c r="O508" s="139">
        <f t="shared" si="7"/>
        <v>0</v>
      </c>
      <c r="P508" s="270"/>
      <c r="Q508" s="271"/>
      <c r="R508" s="272"/>
      <c r="S508" s="273"/>
      <c r="T508" s="274"/>
      <c r="U508" s="179"/>
      <c r="V508" s="180"/>
    </row>
    <row r="509" spans="1:22" ht="39.950000000000003" customHeight="1" x14ac:dyDescent="0.25">
      <c r="A509" s="254"/>
      <c r="B509" s="255"/>
      <c r="C509" s="256"/>
      <c r="D509" s="257"/>
      <c r="E509" s="257"/>
      <c r="F509" s="257"/>
      <c r="G509" s="257"/>
      <c r="H509" s="135">
        <f>IF(Tabla1[[#This Row],[SUELDO BRUTO
(A)]]="",0,ROUNDDOWN(D509+E509-G509,2))</f>
        <v>0</v>
      </c>
      <c r="I509" s="257"/>
      <c r="J509" s="67">
        <f>IF(OR(Tabla1[[#This Row],[SUELDO BRUTO
(A)]]="",Tabla1[[#This Row],[SALARIO BRUTO IMPUTADO
(D)]]=""),0,I509/D509)</f>
        <v>0</v>
      </c>
      <c r="K509" s="263"/>
      <c r="L509" s="138">
        <f>IF(OR(Tabla1[[#This Row],[S. SOCIAL / OTROS 
A CARGO EMPRESA
(B)]]="",Tabla1[[#This Row],[% IMPUTACIÓN ]]=""),0,E509*J509)</f>
        <v>0</v>
      </c>
      <c r="M509" s="135">
        <f>MIN(Tabla1[[#This Row],[S. SOCIAL EMPRESA (DECLARADA POR LA UNIVERSIDAD)]],Tabla1[[#This Row],[S. SOCIAL EMPRESA (MÁXIMO IMPUTABLE)]])</f>
        <v>0</v>
      </c>
      <c r="N509" s="138">
        <f>IF(OR(Tabla1[[#This Row],[BONIFICACIÓN CUOTAS S. SOCIAL EMPRESA
(C)]]="",Tabla1[[#This Row],[% IMPUTACIÓN ]]=""),0,G509*J509)</f>
        <v>0</v>
      </c>
      <c r="O509" s="139">
        <f t="shared" si="7"/>
        <v>0</v>
      </c>
      <c r="P509" s="270"/>
      <c r="Q509" s="271"/>
      <c r="R509" s="272"/>
      <c r="S509" s="273"/>
      <c r="T509" s="274"/>
      <c r="U509" s="179"/>
      <c r="V509" s="180"/>
    </row>
    <row r="510" spans="1:22" ht="39.950000000000003" customHeight="1" x14ac:dyDescent="0.25">
      <c r="A510" s="254"/>
      <c r="B510" s="255"/>
      <c r="C510" s="256"/>
      <c r="D510" s="257"/>
      <c r="E510" s="257"/>
      <c r="F510" s="257"/>
      <c r="G510" s="257"/>
      <c r="H510" s="135">
        <f>IF(Tabla1[[#This Row],[SUELDO BRUTO
(A)]]="",0,ROUNDDOWN(D510+E510-G510,2))</f>
        <v>0</v>
      </c>
      <c r="I510" s="257"/>
      <c r="J510" s="67">
        <f>IF(OR(Tabla1[[#This Row],[SUELDO BRUTO
(A)]]="",Tabla1[[#This Row],[SALARIO BRUTO IMPUTADO
(D)]]=""),0,I510/D510)</f>
        <v>0</v>
      </c>
      <c r="K510" s="263"/>
      <c r="L510" s="138">
        <f>IF(OR(Tabla1[[#This Row],[S. SOCIAL / OTROS 
A CARGO EMPRESA
(B)]]="",Tabla1[[#This Row],[% IMPUTACIÓN ]]=""),0,E510*J510)</f>
        <v>0</v>
      </c>
      <c r="M510" s="135">
        <f>MIN(Tabla1[[#This Row],[S. SOCIAL EMPRESA (DECLARADA POR LA UNIVERSIDAD)]],Tabla1[[#This Row],[S. SOCIAL EMPRESA (MÁXIMO IMPUTABLE)]])</f>
        <v>0</v>
      </c>
      <c r="N510" s="138">
        <f>IF(OR(Tabla1[[#This Row],[BONIFICACIÓN CUOTAS S. SOCIAL EMPRESA
(C)]]="",Tabla1[[#This Row],[% IMPUTACIÓN ]]=""),0,G510*J510)</f>
        <v>0</v>
      </c>
      <c r="O510" s="139">
        <f t="shared" si="7"/>
        <v>0</v>
      </c>
      <c r="P510" s="270"/>
      <c r="Q510" s="271"/>
      <c r="R510" s="272"/>
      <c r="S510" s="273"/>
      <c r="T510" s="274"/>
      <c r="U510" s="179"/>
      <c r="V510" s="180"/>
    </row>
    <row r="511" spans="1:22" ht="39.950000000000003" customHeight="1" x14ac:dyDescent="0.25">
      <c r="A511" s="254"/>
      <c r="B511" s="255"/>
      <c r="C511" s="256"/>
      <c r="D511" s="257"/>
      <c r="E511" s="257"/>
      <c r="F511" s="257"/>
      <c r="G511" s="257"/>
      <c r="H511" s="135">
        <f>IF(Tabla1[[#This Row],[SUELDO BRUTO
(A)]]="",0,ROUNDDOWN(D511+E511-G511,2))</f>
        <v>0</v>
      </c>
      <c r="I511" s="257"/>
      <c r="J511" s="67">
        <f>IF(OR(Tabla1[[#This Row],[SUELDO BRUTO
(A)]]="",Tabla1[[#This Row],[SALARIO BRUTO IMPUTADO
(D)]]=""),0,I511/D511)</f>
        <v>0</v>
      </c>
      <c r="K511" s="263"/>
      <c r="L511" s="138">
        <f>IF(OR(Tabla1[[#This Row],[S. SOCIAL / OTROS 
A CARGO EMPRESA
(B)]]="",Tabla1[[#This Row],[% IMPUTACIÓN ]]=""),0,E511*J511)</f>
        <v>0</v>
      </c>
      <c r="M511" s="135">
        <f>MIN(Tabla1[[#This Row],[S. SOCIAL EMPRESA (DECLARADA POR LA UNIVERSIDAD)]],Tabla1[[#This Row],[S. SOCIAL EMPRESA (MÁXIMO IMPUTABLE)]])</f>
        <v>0</v>
      </c>
      <c r="N511" s="138">
        <f>IF(OR(Tabla1[[#This Row],[BONIFICACIÓN CUOTAS S. SOCIAL EMPRESA
(C)]]="",Tabla1[[#This Row],[% IMPUTACIÓN ]]=""),0,G511*J511)</f>
        <v>0</v>
      </c>
      <c r="O511" s="139">
        <f t="shared" si="7"/>
        <v>0</v>
      </c>
      <c r="P511" s="270"/>
      <c r="Q511" s="271"/>
      <c r="R511" s="272"/>
      <c r="S511" s="273"/>
      <c r="T511" s="274"/>
      <c r="U511" s="179"/>
      <c r="V511" s="180"/>
    </row>
    <row r="512" spans="1:22" ht="39.950000000000003" customHeight="1" x14ac:dyDescent="0.25">
      <c r="A512" s="254"/>
      <c r="B512" s="255"/>
      <c r="C512" s="256"/>
      <c r="D512" s="257"/>
      <c r="E512" s="257"/>
      <c r="F512" s="257"/>
      <c r="G512" s="257"/>
      <c r="H512" s="135">
        <f>IF(Tabla1[[#This Row],[SUELDO BRUTO
(A)]]="",0,ROUNDDOWN(D512+E512-G512,2))</f>
        <v>0</v>
      </c>
      <c r="I512" s="257"/>
      <c r="J512" s="67">
        <f>IF(OR(Tabla1[[#This Row],[SUELDO BRUTO
(A)]]="",Tabla1[[#This Row],[SALARIO BRUTO IMPUTADO
(D)]]=""),0,I512/D512)</f>
        <v>0</v>
      </c>
      <c r="K512" s="263"/>
      <c r="L512" s="138">
        <f>IF(OR(Tabla1[[#This Row],[S. SOCIAL / OTROS 
A CARGO EMPRESA
(B)]]="",Tabla1[[#This Row],[% IMPUTACIÓN ]]=""),0,E512*J512)</f>
        <v>0</v>
      </c>
      <c r="M512" s="135">
        <f>MIN(Tabla1[[#This Row],[S. SOCIAL EMPRESA (DECLARADA POR LA UNIVERSIDAD)]],Tabla1[[#This Row],[S. SOCIAL EMPRESA (MÁXIMO IMPUTABLE)]])</f>
        <v>0</v>
      </c>
      <c r="N512" s="138">
        <f>IF(OR(Tabla1[[#This Row],[BONIFICACIÓN CUOTAS S. SOCIAL EMPRESA
(C)]]="",Tabla1[[#This Row],[% IMPUTACIÓN ]]=""),0,G512*J512)</f>
        <v>0</v>
      </c>
      <c r="O512" s="139">
        <f t="shared" si="7"/>
        <v>0</v>
      </c>
      <c r="P512" s="270"/>
      <c r="Q512" s="271"/>
      <c r="R512" s="272"/>
      <c r="S512" s="273"/>
      <c r="T512" s="274"/>
      <c r="U512" s="179"/>
      <c r="V512" s="180"/>
    </row>
    <row r="513" spans="1:22" ht="39.950000000000003" customHeight="1" x14ac:dyDescent="0.25">
      <c r="A513" s="254"/>
      <c r="B513" s="255"/>
      <c r="C513" s="256"/>
      <c r="D513" s="257"/>
      <c r="E513" s="257"/>
      <c r="F513" s="257"/>
      <c r="G513" s="257"/>
      <c r="H513" s="135">
        <f>IF(Tabla1[[#This Row],[SUELDO BRUTO
(A)]]="",0,ROUNDDOWN(D513+E513-G513,2))</f>
        <v>0</v>
      </c>
      <c r="I513" s="257"/>
      <c r="J513" s="67">
        <f>IF(OR(Tabla1[[#This Row],[SUELDO BRUTO
(A)]]="",Tabla1[[#This Row],[SALARIO BRUTO IMPUTADO
(D)]]=""),0,I513/D513)</f>
        <v>0</v>
      </c>
      <c r="K513" s="263"/>
      <c r="L513" s="138">
        <f>IF(OR(Tabla1[[#This Row],[S. SOCIAL / OTROS 
A CARGO EMPRESA
(B)]]="",Tabla1[[#This Row],[% IMPUTACIÓN ]]=""),0,E513*J513)</f>
        <v>0</v>
      </c>
      <c r="M513" s="135">
        <f>MIN(Tabla1[[#This Row],[S. SOCIAL EMPRESA (DECLARADA POR LA UNIVERSIDAD)]],Tabla1[[#This Row],[S. SOCIAL EMPRESA (MÁXIMO IMPUTABLE)]])</f>
        <v>0</v>
      </c>
      <c r="N513" s="138">
        <f>IF(OR(Tabla1[[#This Row],[BONIFICACIÓN CUOTAS S. SOCIAL EMPRESA
(C)]]="",Tabla1[[#This Row],[% IMPUTACIÓN ]]=""),0,G513*J513)</f>
        <v>0</v>
      </c>
      <c r="O513" s="139">
        <f t="shared" si="7"/>
        <v>0</v>
      </c>
      <c r="P513" s="270"/>
      <c r="Q513" s="271"/>
      <c r="R513" s="272"/>
      <c r="S513" s="273"/>
      <c r="T513" s="274"/>
      <c r="U513" s="179"/>
      <c r="V513" s="180"/>
    </row>
    <row r="514" spans="1:22" ht="39.950000000000003" customHeight="1" x14ac:dyDescent="0.25">
      <c r="A514" s="254"/>
      <c r="B514" s="255"/>
      <c r="C514" s="256"/>
      <c r="D514" s="257"/>
      <c r="E514" s="257"/>
      <c r="F514" s="257"/>
      <c r="G514" s="257"/>
      <c r="H514" s="135">
        <f>IF(Tabla1[[#This Row],[SUELDO BRUTO
(A)]]="",0,ROUNDDOWN(D514+E514-G514,2))</f>
        <v>0</v>
      </c>
      <c r="I514" s="257"/>
      <c r="J514" s="67">
        <f>IF(OR(Tabla1[[#This Row],[SUELDO BRUTO
(A)]]="",Tabla1[[#This Row],[SALARIO BRUTO IMPUTADO
(D)]]=""),0,I514/D514)</f>
        <v>0</v>
      </c>
      <c r="K514" s="263"/>
      <c r="L514" s="138">
        <f>IF(OR(Tabla1[[#This Row],[S. SOCIAL / OTROS 
A CARGO EMPRESA
(B)]]="",Tabla1[[#This Row],[% IMPUTACIÓN ]]=""),0,E514*J514)</f>
        <v>0</v>
      </c>
      <c r="M514" s="135">
        <f>MIN(Tabla1[[#This Row],[S. SOCIAL EMPRESA (DECLARADA POR LA UNIVERSIDAD)]],Tabla1[[#This Row],[S. SOCIAL EMPRESA (MÁXIMO IMPUTABLE)]])</f>
        <v>0</v>
      </c>
      <c r="N514" s="138">
        <f>IF(OR(Tabla1[[#This Row],[BONIFICACIÓN CUOTAS S. SOCIAL EMPRESA
(C)]]="",Tabla1[[#This Row],[% IMPUTACIÓN ]]=""),0,G514*J514)</f>
        <v>0</v>
      </c>
      <c r="O514" s="139">
        <f t="shared" si="7"/>
        <v>0</v>
      </c>
      <c r="P514" s="270"/>
      <c r="Q514" s="271"/>
      <c r="R514" s="272"/>
      <c r="S514" s="273"/>
      <c r="T514" s="274"/>
      <c r="U514" s="179"/>
      <c r="V514" s="180"/>
    </row>
    <row r="515" spans="1:22" ht="39.950000000000003" customHeight="1" x14ac:dyDescent="0.25">
      <c r="A515" s="254"/>
      <c r="B515" s="255"/>
      <c r="C515" s="256"/>
      <c r="D515" s="257"/>
      <c r="E515" s="257"/>
      <c r="F515" s="257"/>
      <c r="G515" s="257"/>
      <c r="H515" s="135">
        <f>IF(Tabla1[[#This Row],[SUELDO BRUTO
(A)]]="",0,ROUNDDOWN(D515+E515-G515,2))</f>
        <v>0</v>
      </c>
      <c r="I515" s="257"/>
      <c r="J515" s="67">
        <f>IF(OR(Tabla1[[#This Row],[SUELDO BRUTO
(A)]]="",Tabla1[[#This Row],[SALARIO BRUTO IMPUTADO
(D)]]=""),0,I515/D515)</f>
        <v>0</v>
      </c>
      <c r="K515" s="263"/>
      <c r="L515" s="138">
        <f>IF(OR(Tabla1[[#This Row],[S. SOCIAL / OTROS 
A CARGO EMPRESA
(B)]]="",Tabla1[[#This Row],[% IMPUTACIÓN ]]=""),0,E515*J515)</f>
        <v>0</v>
      </c>
      <c r="M515" s="135">
        <f>MIN(Tabla1[[#This Row],[S. SOCIAL EMPRESA (DECLARADA POR LA UNIVERSIDAD)]],Tabla1[[#This Row],[S. SOCIAL EMPRESA (MÁXIMO IMPUTABLE)]])</f>
        <v>0</v>
      </c>
      <c r="N515" s="138">
        <f>IF(OR(Tabla1[[#This Row],[BONIFICACIÓN CUOTAS S. SOCIAL EMPRESA
(C)]]="",Tabla1[[#This Row],[% IMPUTACIÓN ]]=""),0,G515*J515)</f>
        <v>0</v>
      </c>
      <c r="O515" s="139">
        <f t="shared" si="7"/>
        <v>0</v>
      </c>
      <c r="P515" s="270"/>
      <c r="Q515" s="271"/>
      <c r="R515" s="272"/>
      <c r="S515" s="273"/>
      <c r="T515" s="274"/>
      <c r="U515" s="179"/>
      <c r="V515" s="180"/>
    </row>
    <row r="516" spans="1:22" ht="39.950000000000003" customHeight="1" x14ac:dyDescent="0.25">
      <c r="A516" s="254"/>
      <c r="B516" s="255"/>
      <c r="C516" s="256"/>
      <c r="D516" s="257"/>
      <c r="E516" s="257"/>
      <c r="F516" s="257"/>
      <c r="G516" s="257"/>
      <c r="H516" s="135">
        <f>IF(Tabla1[[#This Row],[SUELDO BRUTO
(A)]]="",0,ROUNDDOWN(D516+E516-G516,2))</f>
        <v>0</v>
      </c>
      <c r="I516" s="257"/>
      <c r="J516" s="67">
        <f>IF(OR(Tabla1[[#This Row],[SUELDO BRUTO
(A)]]="",Tabla1[[#This Row],[SALARIO BRUTO IMPUTADO
(D)]]=""),0,I516/D516)</f>
        <v>0</v>
      </c>
      <c r="K516" s="263"/>
      <c r="L516" s="138">
        <f>IF(OR(Tabla1[[#This Row],[S. SOCIAL / OTROS 
A CARGO EMPRESA
(B)]]="",Tabla1[[#This Row],[% IMPUTACIÓN ]]=""),0,E516*J516)</f>
        <v>0</v>
      </c>
      <c r="M516" s="135">
        <f>MIN(Tabla1[[#This Row],[S. SOCIAL EMPRESA (DECLARADA POR LA UNIVERSIDAD)]],Tabla1[[#This Row],[S. SOCIAL EMPRESA (MÁXIMO IMPUTABLE)]])</f>
        <v>0</v>
      </c>
      <c r="N516" s="138">
        <f>IF(OR(Tabla1[[#This Row],[BONIFICACIÓN CUOTAS S. SOCIAL EMPRESA
(C)]]="",Tabla1[[#This Row],[% IMPUTACIÓN ]]=""),0,G516*J516)</f>
        <v>0</v>
      </c>
      <c r="O516" s="139">
        <f t="shared" si="7"/>
        <v>0</v>
      </c>
      <c r="P516" s="270"/>
      <c r="Q516" s="271"/>
      <c r="R516" s="272"/>
      <c r="S516" s="273"/>
      <c r="T516" s="274"/>
      <c r="U516" s="179"/>
      <c r="V516" s="180"/>
    </row>
    <row r="517" spans="1:22" ht="39.950000000000003" customHeight="1" x14ac:dyDescent="0.25">
      <c r="A517" s="254"/>
      <c r="B517" s="255"/>
      <c r="C517" s="256"/>
      <c r="D517" s="257"/>
      <c r="E517" s="257"/>
      <c r="F517" s="257"/>
      <c r="G517" s="257"/>
      <c r="H517" s="135">
        <f>IF(Tabla1[[#This Row],[SUELDO BRUTO
(A)]]="",0,ROUNDDOWN(D517+E517-G517,2))</f>
        <v>0</v>
      </c>
      <c r="I517" s="257"/>
      <c r="J517" s="67">
        <f>IF(OR(Tabla1[[#This Row],[SUELDO BRUTO
(A)]]="",Tabla1[[#This Row],[SALARIO BRUTO IMPUTADO
(D)]]=""),0,I517/D517)</f>
        <v>0</v>
      </c>
      <c r="K517" s="263"/>
      <c r="L517" s="138">
        <f>IF(OR(Tabla1[[#This Row],[S. SOCIAL / OTROS 
A CARGO EMPRESA
(B)]]="",Tabla1[[#This Row],[% IMPUTACIÓN ]]=""),0,E517*J517)</f>
        <v>0</v>
      </c>
      <c r="M517" s="135">
        <f>MIN(Tabla1[[#This Row],[S. SOCIAL EMPRESA (DECLARADA POR LA UNIVERSIDAD)]],Tabla1[[#This Row],[S. SOCIAL EMPRESA (MÁXIMO IMPUTABLE)]])</f>
        <v>0</v>
      </c>
      <c r="N517" s="138">
        <f>IF(OR(Tabla1[[#This Row],[BONIFICACIÓN CUOTAS S. SOCIAL EMPRESA
(C)]]="",Tabla1[[#This Row],[% IMPUTACIÓN ]]=""),0,G517*J517)</f>
        <v>0</v>
      </c>
      <c r="O517" s="139">
        <f t="shared" si="7"/>
        <v>0</v>
      </c>
      <c r="P517" s="270"/>
      <c r="Q517" s="271"/>
      <c r="R517" s="272"/>
      <c r="S517" s="273"/>
      <c r="T517" s="274"/>
      <c r="U517" s="179"/>
      <c r="V517" s="180"/>
    </row>
    <row r="518" spans="1:22" ht="39.950000000000003" customHeight="1" x14ac:dyDescent="0.25">
      <c r="A518" s="254"/>
      <c r="B518" s="255"/>
      <c r="C518" s="256"/>
      <c r="D518" s="257"/>
      <c r="E518" s="257"/>
      <c r="F518" s="257"/>
      <c r="G518" s="257"/>
      <c r="H518" s="135">
        <f>IF(Tabla1[[#This Row],[SUELDO BRUTO
(A)]]="",0,ROUNDDOWN(D518+E518-G518,2))</f>
        <v>0</v>
      </c>
      <c r="I518" s="257"/>
      <c r="J518" s="67">
        <f>IF(OR(Tabla1[[#This Row],[SUELDO BRUTO
(A)]]="",Tabla1[[#This Row],[SALARIO BRUTO IMPUTADO
(D)]]=""),0,I518/D518)</f>
        <v>0</v>
      </c>
      <c r="K518" s="263"/>
      <c r="L518" s="138">
        <f>IF(OR(Tabla1[[#This Row],[S. SOCIAL / OTROS 
A CARGO EMPRESA
(B)]]="",Tabla1[[#This Row],[% IMPUTACIÓN ]]=""),0,E518*J518)</f>
        <v>0</v>
      </c>
      <c r="M518" s="135">
        <f>MIN(Tabla1[[#This Row],[S. SOCIAL EMPRESA (DECLARADA POR LA UNIVERSIDAD)]],Tabla1[[#This Row],[S. SOCIAL EMPRESA (MÁXIMO IMPUTABLE)]])</f>
        <v>0</v>
      </c>
      <c r="N518" s="138">
        <f>IF(OR(Tabla1[[#This Row],[BONIFICACIÓN CUOTAS S. SOCIAL EMPRESA
(C)]]="",Tabla1[[#This Row],[% IMPUTACIÓN ]]=""),0,G518*J518)</f>
        <v>0</v>
      </c>
      <c r="O518" s="139">
        <f t="shared" si="7"/>
        <v>0</v>
      </c>
      <c r="P518" s="270"/>
      <c r="Q518" s="271"/>
      <c r="R518" s="272"/>
      <c r="S518" s="273"/>
      <c r="T518" s="274"/>
      <c r="U518" s="179"/>
      <c r="V518" s="180"/>
    </row>
    <row r="519" spans="1:22" ht="39.950000000000003" customHeight="1" x14ac:dyDescent="0.25">
      <c r="A519" s="254"/>
      <c r="B519" s="255"/>
      <c r="C519" s="256"/>
      <c r="D519" s="257"/>
      <c r="E519" s="257"/>
      <c r="F519" s="257"/>
      <c r="G519" s="257"/>
      <c r="H519" s="135">
        <f>IF(Tabla1[[#This Row],[SUELDO BRUTO
(A)]]="",0,ROUNDDOWN(D519+E519-G519,2))</f>
        <v>0</v>
      </c>
      <c r="I519" s="257"/>
      <c r="J519" s="67">
        <f>IF(OR(Tabla1[[#This Row],[SUELDO BRUTO
(A)]]="",Tabla1[[#This Row],[SALARIO BRUTO IMPUTADO
(D)]]=""),0,I519/D519)</f>
        <v>0</v>
      </c>
      <c r="K519" s="263"/>
      <c r="L519" s="138">
        <f>IF(OR(Tabla1[[#This Row],[S. SOCIAL / OTROS 
A CARGO EMPRESA
(B)]]="",Tabla1[[#This Row],[% IMPUTACIÓN ]]=""),0,E519*J519)</f>
        <v>0</v>
      </c>
      <c r="M519" s="135">
        <f>MIN(Tabla1[[#This Row],[S. SOCIAL EMPRESA (DECLARADA POR LA UNIVERSIDAD)]],Tabla1[[#This Row],[S. SOCIAL EMPRESA (MÁXIMO IMPUTABLE)]])</f>
        <v>0</v>
      </c>
      <c r="N519" s="138">
        <f>IF(OR(Tabla1[[#This Row],[BONIFICACIÓN CUOTAS S. SOCIAL EMPRESA
(C)]]="",Tabla1[[#This Row],[% IMPUTACIÓN ]]=""),0,G519*J519)</f>
        <v>0</v>
      </c>
      <c r="O519" s="139">
        <f t="shared" si="7"/>
        <v>0</v>
      </c>
      <c r="P519" s="270"/>
      <c r="Q519" s="271"/>
      <c r="R519" s="272"/>
      <c r="S519" s="273"/>
      <c r="T519" s="274"/>
      <c r="U519" s="179"/>
      <c r="V519" s="180"/>
    </row>
    <row r="520" spans="1:22" ht="39.950000000000003" customHeight="1" x14ac:dyDescent="0.25">
      <c r="A520" s="254"/>
      <c r="B520" s="255"/>
      <c r="C520" s="256"/>
      <c r="D520" s="257"/>
      <c r="E520" s="257"/>
      <c r="F520" s="257"/>
      <c r="G520" s="257"/>
      <c r="H520" s="135">
        <f>IF(Tabla1[[#This Row],[SUELDO BRUTO
(A)]]="",0,ROUNDDOWN(D520+E520-G520,2))</f>
        <v>0</v>
      </c>
      <c r="I520" s="257"/>
      <c r="J520" s="67">
        <f>IF(OR(Tabla1[[#This Row],[SUELDO BRUTO
(A)]]="",Tabla1[[#This Row],[SALARIO BRUTO IMPUTADO
(D)]]=""),0,I520/D520)</f>
        <v>0</v>
      </c>
      <c r="K520" s="263"/>
      <c r="L520" s="138">
        <f>IF(OR(Tabla1[[#This Row],[S. SOCIAL / OTROS 
A CARGO EMPRESA
(B)]]="",Tabla1[[#This Row],[% IMPUTACIÓN ]]=""),0,E520*J520)</f>
        <v>0</v>
      </c>
      <c r="M520" s="135">
        <f>MIN(Tabla1[[#This Row],[S. SOCIAL EMPRESA (DECLARADA POR LA UNIVERSIDAD)]],Tabla1[[#This Row],[S. SOCIAL EMPRESA (MÁXIMO IMPUTABLE)]])</f>
        <v>0</v>
      </c>
      <c r="N520" s="138">
        <f>IF(OR(Tabla1[[#This Row],[BONIFICACIÓN CUOTAS S. SOCIAL EMPRESA
(C)]]="",Tabla1[[#This Row],[% IMPUTACIÓN ]]=""),0,G520*J520)</f>
        <v>0</v>
      </c>
      <c r="O520" s="139">
        <f t="shared" si="7"/>
        <v>0</v>
      </c>
      <c r="P520" s="270"/>
      <c r="Q520" s="271"/>
      <c r="R520" s="272"/>
      <c r="S520" s="273"/>
      <c r="T520" s="274"/>
      <c r="U520" s="179"/>
      <c r="V520" s="180"/>
    </row>
    <row r="521" spans="1:22" ht="39.950000000000003" customHeight="1" x14ac:dyDescent="0.25">
      <c r="A521" s="254"/>
      <c r="B521" s="255"/>
      <c r="C521" s="256"/>
      <c r="D521" s="257"/>
      <c r="E521" s="257"/>
      <c r="F521" s="257"/>
      <c r="G521" s="257"/>
      <c r="H521" s="135">
        <f>IF(Tabla1[[#This Row],[SUELDO BRUTO
(A)]]="",0,ROUNDDOWN(D521+E521-G521,2))</f>
        <v>0</v>
      </c>
      <c r="I521" s="257"/>
      <c r="J521" s="67">
        <f>IF(OR(Tabla1[[#This Row],[SUELDO BRUTO
(A)]]="",Tabla1[[#This Row],[SALARIO BRUTO IMPUTADO
(D)]]=""),0,I521/D521)</f>
        <v>0</v>
      </c>
      <c r="K521" s="263"/>
      <c r="L521" s="138">
        <f>IF(OR(Tabla1[[#This Row],[S. SOCIAL / OTROS 
A CARGO EMPRESA
(B)]]="",Tabla1[[#This Row],[% IMPUTACIÓN ]]=""),0,E521*J521)</f>
        <v>0</v>
      </c>
      <c r="M521" s="135">
        <f>MIN(Tabla1[[#This Row],[S. SOCIAL EMPRESA (DECLARADA POR LA UNIVERSIDAD)]],Tabla1[[#This Row],[S. SOCIAL EMPRESA (MÁXIMO IMPUTABLE)]])</f>
        <v>0</v>
      </c>
      <c r="N521" s="138">
        <f>IF(OR(Tabla1[[#This Row],[BONIFICACIÓN CUOTAS S. SOCIAL EMPRESA
(C)]]="",Tabla1[[#This Row],[% IMPUTACIÓN ]]=""),0,G521*J521)</f>
        <v>0</v>
      </c>
      <c r="O521" s="139">
        <f t="shared" si="7"/>
        <v>0</v>
      </c>
      <c r="P521" s="270"/>
      <c r="Q521" s="271"/>
      <c r="R521" s="272"/>
      <c r="S521" s="273"/>
      <c r="T521" s="274"/>
      <c r="U521" s="179"/>
      <c r="V521" s="180"/>
    </row>
    <row r="522" spans="1:22" ht="39.950000000000003" customHeight="1" x14ac:dyDescent="0.25">
      <c r="A522" s="254"/>
      <c r="B522" s="255"/>
      <c r="C522" s="256"/>
      <c r="D522" s="257"/>
      <c r="E522" s="257"/>
      <c r="F522" s="257"/>
      <c r="G522" s="257"/>
      <c r="H522" s="135">
        <f>IF(Tabla1[[#This Row],[SUELDO BRUTO
(A)]]="",0,ROUNDDOWN(D522+E522-G522,2))</f>
        <v>0</v>
      </c>
      <c r="I522" s="257"/>
      <c r="J522" s="67">
        <f>IF(OR(Tabla1[[#This Row],[SUELDO BRUTO
(A)]]="",Tabla1[[#This Row],[SALARIO BRUTO IMPUTADO
(D)]]=""),0,I522/D522)</f>
        <v>0</v>
      </c>
      <c r="K522" s="263"/>
      <c r="L522" s="138">
        <f>IF(OR(Tabla1[[#This Row],[S. SOCIAL / OTROS 
A CARGO EMPRESA
(B)]]="",Tabla1[[#This Row],[% IMPUTACIÓN ]]=""),0,E522*J522)</f>
        <v>0</v>
      </c>
      <c r="M522" s="135">
        <f>MIN(Tabla1[[#This Row],[S. SOCIAL EMPRESA (DECLARADA POR LA UNIVERSIDAD)]],Tabla1[[#This Row],[S. SOCIAL EMPRESA (MÁXIMO IMPUTABLE)]])</f>
        <v>0</v>
      </c>
      <c r="N522" s="138">
        <f>IF(OR(Tabla1[[#This Row],[BONIFICACIÓN CUOTAS S. SOCIAL EMPRESA
(C)]]="",Tabla1[[#This Row],[% IMPUTACIÓN ]]=""),0,G522*J522)</f>
        <v>0</v>
      </c>
      <c r="O522" s="139">
        <f t="shared" si="7"/>
        <v>0</v>
      </c>
      <c r="P522" s="270"/>
      <c r="Q522" s="271"/>
      <c r="R522" s="272"/>
      <c r="S522" s="273"/>
      <c r="T522" s="274"/>
      <c r="U522" s="179"/>
      <c r="V522" s="180"/>
    </row>
    <row r="523" spans="1:22" ht="39.950000000000003" customHeight="1" x14ac:dyDescent="0.25">
      <c r="A523" s="254"/>
      <c r="B523" s="255"/>
      <c r="C523" s="256"/>
      <c r="D523" s="257"/>
      <c r="E523" s="257"/>
      <c r="F523" s="257"/>
      <c r="G523" s="257"/>
      <c r="H523" s="135">
        <f>IF(Tabla1[[#This Row],[SUELDO BRUTO
(A)]]="",0,ROUNDDOWN(D523+E523-G523,2))</f>
        <v>0</v>
      </c>
      <c r="I523" s="257"/>
      <c r="J523" s="67">
        <f>IF(OR(Tabla1[[#This Row],[SUELDO BRUTO
(A)]]="",Tabla1[[#This Row],[SALARIO BRUTO IMPUTADO
(D)]]=""),0,I523/D523)</f>
        <v>0</v>
      </c>
      <c r="K523" s="263"/>
      <c r="L523" s="138">
        <f>IF(OR(Tabla1[[#This Row],[S. SOCIAL / OTROS 
A CARGO EMPRESA
(B)]]="",Tabla1[[#This Row],[% IMPUTACIÓN ]]=""),0,E523*J523)</f>
        <v>0</v>
      </c>
      <c r="M523" s="135">
        <f>MIN(Tabla1[[#This Row],[S. SOCIAL EMPRESA (DECLARADA POR LA UNIVERSIDAD)]],Tabla1[[#This Row],[S. SOCIAL EMPRESA (MÁXIMO IMPUTABLE)]])</f>
        <v>0</v>
      </c>
      <c r="N523" s="138">
        <f>IF(OR(Tabla1[[#This Row],[BONIFICACIÓN CUOTAS S. SOCIAL EMPRESA
(C)]]="",Tabla1[[#This Row],[% IMPUTACIÓN ]]=""),0,G523*J523)</f>
        <v>0</v>
      </c>
      <c r="O523" s="139">
        <f t="shared" si="7"/>
        <v>0</v>
      </c>
      <c r="P523" s="270"/>
      <c r="Q523" s="271"/>
      <c r="R523" s="272"/>
      <c r="S523" s="273"/>
      <c r="T523" s="274"/>
      <c r="U523" s="179"/>
      <c r="V523" s="180"/>
    </row>
    <row r="524" spans="1:22" ht="39.950000000000003" customHeight="1" x14ac:dyDescent="0.25">
      <c r="A524" s="254"/>
      <c r="B524" s="255"/>
      <c r="C524" s="256"/>
      <c r="D524" s="257"/>
      <c r="E524" s="257"/>
      <c r="F524" s="257"/>
      <c r="G524" s="257"/>
      <c r="H524" s="135">
        <f>IF(Tabla1[[#This Row],[SUELDO BRUTO
(A)]]="",0,ROUNDDOWN(D524+E524-G524,2))</f>
        <v>0</v>
      </c>
      <c r="I524" s="257"/>
      <c r="J524" s="67">
        <f>IF(OR(Tabla1[[#This Row],[SUELDO BRUTO
(A)]]="",Tabla1[[#This Row],[SALARIO BRUTO IMPUTADO
(D)]]=""),0,I524/D524)</f>
        <v>0</v>
      </c>
      <c r="K524" s="263"/>
      <c r="L524" s="138">
        <f>IF(OR(Tabla1[[#This Row],[S. SOCIAL / OTROS 
A CARGO EMPRESA
(B)]]="",Tabla1[[#This Row],[% IMPUTACIÓN ]]=""),0,E524*J524)</f>
        <v>0</v>
      </c>
      <c r="M524" s="135">
        <f>MIN(Tabla1[[#This Row],[S. SOCIAL EMPRESA (DECLARADA POR LA UNIVERSIDAD)]],Tabla1[[#This Row],[S. SOCIAL EMPRESA (MÁXIMO IMPUTABLE)]])</f>
        <v>0</v>
      </c>
      <c r="N524" s="138">
        <f>IF(OR(Tabla1[[#This Row],[BONIFICACIÓN CUOTAS S. SOCIAL EMPRESA
(C)]]="",Tabla1[[#This Row],[% IMPUTACIÓN ]]=""),0,G524*J524)</f>
        <v>0</v>
      </c>
      <c r="O524" s="139">
        <f t="shared" si="7"/>
        <v>0</v>
      </c>
      <c r="P524" s="270"/>
      <c r="Q524" s="271"/>
      <c r="R524" s="272"/>
      <c r="S524" s="273"/>
      <c r="T524" s="274"/>
      <c r="U524" s="179"/>
      <c r="V524" s="180"/>
    </row>
    <row r="525" spans="1:22" ht="39.950000000000003" customHeight="1" x14ac:dyDescent="0.25">
      <c r="A525" s="254"/>
      <c r="B525" s="255"/>
      <c r="C525" s="256"/>
      <c r="D525" s="257"/>
      <c r="E525" s="257"/>
      <c r="F525" s="257"/>
      <c r="G525" s="257"/>
      <c r="H525" s="135">
        <f>IF(Tabla1[[#This Row],[SUELDO BRUTO
(A)]]="",0,ROUNDDOWN(D525+E525-G525,2))</f>
        <v>0</v>
      </c>
      <c r="I525" s="257"/>
      <c r="J525" s="67">
        <f>IF(OR(Tabla1[[#This Row],[SUELDO BRUTO
(A)]]="",Tabla1[[#This Row],[SALARIO BRUTO IMPUTADO
(D)]]=""),0,I525/D525)</f>
        <v>0</v>
      </c>
      <c r="K525" s="263"/>
      <c r="L525" s="138">
        <f>IF(OR(Tabla1[[#This Row],[S. SOCIAL / OTROS 
A CARGO EMPRESA
(B)]]="",Tabla1[[#This Row],[% IMPUTACIÓN ]]=""),0,E525*J525)</f>
        <v>0</v>
      </c>
      <c r="M525" s="135">
        <f>MIN(Tabla1[[#This Row],[S. SOCIAL EMPRESA (DECLARADA POR LA UNIVERSIDAD)]],Tabla1[[#This Row],[S. SOCIAL EMPRESA (MÁXIMO IMPUTABLE)]])</f>
        <v>0</v>
      </c>
      <c r="N525" s="138">
        <f>IF(OR(Tabla1[[#This Row],[BONIFICACIÓN CUOTAS S. SOCIAL EMPRESA
(C)]]="",Tabla1[[#This Row],[% IMPUTACIÓN ]]=""),0,G525*J525)</f>
        <v>0</v>
      </c>
      <c r="O525" s="139">
        <f t="shared" si="7"/>
        <v>0</v>
      </c>
      <c r="P525" s="270"/>
      <c r="Q525" s="271"/>
      <c r="R525" s="272"/>
      <c r="S525" s="273"/>
      <c r="T525" s="274"/>
      <c r="U525" s="179"/>
      <c r="V525" s="180"/>
    </row>
    <row r="526" spans="1:22" ht="39.950000000000003" customHeight="1" x14ac:dyDescent="0.25">
      <c r="A526" s="254"/>
      <c r="B526" s="255"/>
      <c r="C526" s="256"/>
      <c r="D526" s="257"/>
      <c r="E526" s="257"/>
      <c r="F526" s="257"/>
      <c r="G526" s="257"/>
      <c r="H526" s="135">
        <f>IF(Tabla1[[#This Row],[SUELDO BRUTO
(A)]]="",0,ROUNDDOWN(D526+E526-G526,2))</f>
        <v>0</v>
      </c>
      <c r="I526" s="257"/>
      <c r="J526" s="67">
        <f>IF(OR(Tabla1[[#This Row],[SUELDO BRUTO
(A)]]="",Tabla1[[#This Row],[SALARIO BRUTO IMPUTADO
(D)]]=""),0,I526/D526)</f>
        <v>0</v>
      </c>
      <c r="K526" s="263"/>
      <c r="L526" s="138">
        <f>IF(OR(Tabla1[[#This Row],[S. SOCIAL / OTROS 
A CARGO EMPRESA
(B)]]="",Tabla1[[#This Row],[% IMPUTACIÓN ]]=""),0,E526*J526)</f>
        <v>0</v>
      </c>
      <c r="M526" s="135">
        <f>MIN(Tabla1[[#This Row],[S. SOCIAL EMPRESA (DECLARADA POR LA UNIVERSIDAD)]],Tabla1[[#This Row],[S. SOCIAL EMPRESA (MÁXIMO IMPUTABLE)]])</f>
        <v>0</v>
      </c>
      <c r="N526" s="138">
        <f>IF(OR(Tabla1[[#This Row],[BONIFICACIÓN CUOTAS S. SOCIAL EMPRESA
(C)]]="",Tabla1[[#This Row],[% IMPUTACIÓN ]]=""),0,G526*J526)</f>
        <v>0</v>
      </c>
      <c r="O526" s="139">
        <f t="shared" si="7"/>
        <v>0</v>
      </c>
      <c r="P526" s="270"/>
      <c r="Q526" s="271"/>
      <c r="R526" s="272"/>
      <c r="S526" s="273"/>
      <c r="T526" s="274"/>
      <c r="U526" s="179"/>
      <c r="V526" s="180"/>
    </row>
    <row r="527" spans="1:22" ht="39.950000000000003" customHeight="1" x14ac:dyDescent="0.25">
      <c r="A527" s="254"/>
      <c r="B527" s="255"/>
      <c r="C527" s="256"/>
      <c r="D527" s="257"/>
      <c r="E527" s="257"/>
      <c r="F527" s="257"/>
      <c r="G527" s="257"/>
      <c r="H527" s="135">
        <f>IF(Tabla1[[#This Row],[SUELDO BRUTO
(A)]]="",0,ROUNDDOWN(D527+E527-G527,2))</f>
        <v>0</v>
      </c>
      <c r="I527" s="257"/>
      <c r="J527" s="67">
        <f>IF(OR(Tabla1[[#This Row],[SUELDO BRUTO
(A)]]="",Tabla1[[#This Row],[SALARIO BRUTO IMPUTADO
(D)]]=""),0,I527/D527)</f>
        <v>0</v>
      </c>
      <c r="K527" s="263"/>
      <c r="L527" s="138">
        <f>IF(OR(Tabla1[[#This Row],[S. SOCIAL / OTROS 
A CARGO EMPRESA
(B)]]="",Tabla1[[#This Row],[% IMPUTACIÓN ]]=""),0,E527*J527)</f>
        <v>0</v>
      </c>
      <c r="M527" s="135">
        <f>MIN(Tabla1[[#This Row],[S. SOCIAL EMPRESA (DECLARADA POR LA UNIVERSIDAD)]],Tabla1[[#This Row],[S. SOCIAL EMPRESA (MÁXIMO IMPUTABLE)]])</f>
        <v>0</v>
      </c>
      <c r="N527" s="138">
        <f>IF(OR(Tabla1[[#This Row],[BONIFICACIÓN CUOTAS S. SOCIAL EMPRESA
(C)]]="",Tabla1[[#This Row],[% IMPUTACIÓN ]]=""),0,G527*J527)</f>
        <v>0</v>
      </c>
      <c r="O527" s="139">
        <f t="shared" si="7"/>
        <v>0</v>
      </c>
      <c r="P527" s="270"/>
      <c r="Q527" s="271"/>
      <c r="R527" s="272"/>
      <c r="S527" s="273"/>
      <c r="T527" s="274"/>
      <c r="U527" s="179"/>
      <c r="V527" s="180"/>
    </row>
    <row r="528" spans="1:22" ht="39.950000000000003" customHeight="1" x14ac:dyDescent="0.25">
      <c r="A528" s="254"/>
      <c r="B528" s="255"/>
      <c r="C528" s="256"/>
      <c r="D528" s="257"/>
      <c r="E528" s="257"/>
      <c r="F528" s="257"/>
      <c r="G528" s="257"/>
      <c r="H528" s="135">
        <f>IF(Tabla1[[#This Row],[SUELDO BRUTO
(A)]]="",0,ROUNDDOWN(D528+E528-G528,2))</f>
        <v>0</v>
      </c>
      <c r="I528" s="257"/>
      <c r="J528" s="67">
        <f>IF(OR(Tabla1[[#This Row],[SUELDO BRUTO
(A)]]="",Tabla1[[#This Row],[SALARIO BRUTO IMPUTADO
(D)]]=""),0,I528/D528)</f>
        <v>0</v>
      </c>
      <c r="K528" s="263"/>
      <c r="L528" s="138">
        <f>IF(OR(Tabla1[[#This Row],[S. SOCIAL / OTROS 
A CARGO EMPRESA
(B)]]="",Tabla1[[#This Row],[% IMPUTACIÓN ]]=""),0,E528*J528)</f>
        <v>0</v>
      </c>
      <c r="M528" s="135">
        <f>MIN(Tabla1[[#This Row],[S. SOCIAL EMPRESA (DECLARADA POR LA UNIVERSIDAD)]],Tabla1[[#This Row],[S. SOCIAL EMPRESA (MÁXIMO IMPUTABLE)]])</f>
        <v>0</v>
      </c>
      <c r="N528" s="138">
        <f>IF(OR(Tabla1[[#This Row],[BONIFICACIÓN CUOTAS S. SOCIAL EMPRESA
(C)]]="",Tabla1[[#This Row],[% IMPUTACIÓN ]]=""),0,G528*J528)</f>
        <v>0</v>
      </c>
      <c r="O528" s="139">
        <f t="shared" si="7"/>
        <v>0</v>
      </c>
      <c r="P528" s="270"/>
      <c r="Q528" s="271"/>
      <c r="R528" s="272"/>
      <c r="S528" s="273"/>
      <c r="T528" s="274"/>
      <c r="U528" s="179"/>
      <c r="V528" s="180"/>
    </row>
    <row r="529" spans="1:22" ht="39.950000000000003" customHeight="1" x14ac:dyDescent="0.25">
      <c r="A529" s="254"/>
      <c r="B529" s="255"/>
      <c r="C529" s="256"/>
      <c r="D529" s="257"/>
      <c r="E529" s="257"/>
      <c r="F529" s="257"/>
      <c r="G529" s="257"/>
      <c r="H529" s="135">
        <f>IF(Tabla1[[#This Row],[SUELDO BRUTO
(A)]]="",0,ROUNDDOWN(D529+E529-G529,2))</f>
        <v>0</v>
      </c>
      <c r="I529" s="257"/>
      <c r="J529" s="67">
        <f>IF(OR(Tabla1[[#This Row],[SUELDO BRUTO
(A)]]="",Tabla1[[#This Row],[SALARIO BRUTO IMPUTADO
(D)]]=""),0,I529/D529)</f>
        <v>0</v>
      </c>
      <c r="K529" s="263"/>
      <c r="L529" s="138">
        <f>IF(OR(Tabla1[[#This Row],[S. SOCIAL / OTROS 
A CARGO EMPRESA
(B)]]="",Tabla1[[#This Row],[% IMPUTACIÓN ]]=""),0,E529*J529)</f>
        <v>0</v>
      </c>
      <c r="M529" s="135">
        <f>MIN(Tabla1[[#This Row],[S. SOCIAL EMPRESA (DECLARADA POR LA UNIVERSIDAD)]],Tabla1[[#This Row],[S. SOCIAL EMPRESA (MÁXIMO IMPUTABLE)]])</f>
        <v>0</v>
      </c>
      <c r="N529" s="138">
        <f>IF(OR(Tabla1[[#This Row],[BONIFICACIÓN CUOTAS S. SOCIAL EMPRESA
(C)]]="",Tabla1[[#This Row],[% IMPUTACIÓN ]]=""),0,G529*J529)</f>
        <v>0</v>
      </c>
      <c r="O529" s="139">
        <f t="shared" si="7"/>
        <v>0</v>
      </c>
      <c r="P529" s="270"/>
      <c r="Q529" s="271"/>
      <c r="R529" s="272"/>
      <c r="S529" s="273"/>
      <c r="T529" s="274"/>
      <c r="U529" s="179"/>
      <c r="V529" s="180"/>
    </row>
    <row r="530" spans="1:22" ht="39.950000000000003" customHeight="1" x14ac:dyDescent="0.25">
      <c r="A530" s="254"/>
      <c r="B530" s="255"/>
      <c r="C530" s="256"/>
      <c r="D530" s="257"/>
      <c r="E530" s="257"/>
      <c r="F530" s="257"/>
      <c r="G530" s="257"/>
      <c r="H530" s="135">
        <f>IF(Tabla1[[#This Row],[SUELDO BRUTO
(A)]]="",0,ROUNDDOWN(D530+E530-G530,2))</f>
        <v>0</v>
      </c>
      <c r="I530" s="257"/>
      <c r="J530" s="67">
        <f>IF(OR(Tabla1[[#This Row],[SUELDO BRUTO
(A)]]="",Tabla1[[#This Row],[SALARIO BRUTO IMPUTADO
(D)]]=""),0,I530/D530)</f>
        <v>0</v>
      </c>
      <c r="K530" s="263"/>
      <c r="L530" s="138">
        <f>IF(OR(Tabla1[[#This Row],[S. SOCIAL / OTROS 
A CARGO EMPRESA
(B)]]="",Tabla1[[#This Row],[% IMPUTACIÓN ]]=""),0,E530*J530)</f>
        <v>0</v>
      </c>
      <c r="M530" s="135">
        <f>MIN(Tabla1[[#This Row],[S. SOCIAL EMPRESA (DECLARADA POR LA UNIVERSIDAD)]],Tabla1[[#This Row],[S. SOCIAL EMPRESA (MÁXIMO IMPUTABLE)]])</f>
        <v>0</v>
      </c>
      <c r="N530" s="138">
        <f>IF(OR(Tabla1[[#This Row],[BONIFICACIÓN CUOTAS S. SOCIAL EMPRESA
(C)]]="",Tabla1[[#This Row],[% IMPUTACIÓN ]]=""),0,G530*J530)</f>
        <v>0</v>
      </c>
      <c r="O530" s="139">
        <f t="shared" si="7"/>
        <v>0</v>
      </c>
      <c r="P530" s="270"/>
      <c r="Q530" s="271"/>
      <c r="R530" s="272"/>
      <c r="S530" s="273"/>
      <c r="T530" s="274"/>
      <c r="U530" s="179"/>
      <c r="V530" s="180"/>
    </row>
    <row r="531" spans="1:22" ht="39.950000000000003" customHeight="1" x14ac:dyDescent="0.25">
      <c r="A531" s="254"/>
      <c r="B531" s="255"/>
      <c r="C531" s="256"/>
      <c r="D531" s="257"/>
      <c r="E531" s="257"/>
      <c r="F531" s="257"/>
      <c r="G531" s="257"/>
      <c r="H531" s="135">
        <f>IF(Tabla1[[#This Row],[SUELDO BRUTO
(A)]]="",0,ROUNDDOWN(D531+E531-G531,2))</f>
        <v>0</v>
      </c>
      <c r="I531" s="257"/>
      <c r="J531" s="67">
        <f>IF(OR(Tabla1[[#This Row],[SUELDO BRUTO
(A)]]="",Tabla1[[#This Row],[SALARIO BRUTO IMPUTADO
(D)]]=""),0,I531/D531)</f>
        <v>0</v>
      </c>
      <c r="K531" s="263"/>
      <c r="L531" s="138">
        <f>IF(OR(Tabla1[[#This Row],[S. SOCIAL / OTROS 
A CARGO EMPRESA
(B)]]="",Tabla1[[#This Row],[% IMPUTACIÓN ]]=""),0,E531*J531)</f>
        <v>0</v>
      </c>
      <c r="M531" s="135">
        <f>MIN(Tabla1[[#This Row],[S. SOCIAL EMPRESA (DECLARADA POR LA UNIVERSIDAD)]],Tabla1[[#This Row],[S. SOCIAL EMPRESA (MÁXIMO IMPUTABLE)]])</f>
        <v>0</v>
      </c>
      <c r="N531" s="138">
        <f>IF(OR(Tabla1[[#This Row],[BONIFICACIÓN CUOTAS S. SOCIAL EMPRESA
(C)]]="",Tabla1[[#This Row],[% IMPUTACIÓN ]]=""),0,G531*J531)</f>
        <v>0</v>
      </c>
      <c r="O531" s="139">
        <f t="shared" ref="O531:O594" si="8">ROUNDDOWN(I531+M531-N531,2)</f>
        <v>0</v>
      </c>
      <c r="P531" s="270"/>
      <c r="Q531" s="271"/>
      <c r="R531" s="272"/>
      <c r="S531" s="273"/>
      <c r="T531" s="274"/>
      <c r="U531" s="179"/>
      <c r="V531" s="180"/>
    </row>
    <row r="532" spans="1:22" ht="39.950000000000003" customHeight="1" x14ac:dyDescent="0.25">
      <c r="A532" s="254"/>
      <c r="B532" s="255"/>
      <c r="C532" s="256"/>
      <c r="D532" s="257"/>
      <c r="E532" s="257"/>
      <c r="F532" s="257"/>
      <c r="G532" s="257"/>
      <c r="H532" s="135">
        <f>IF(Tabla1[[#This Row],[SUELDO BRUTO
(A)]]="",0,ROUNDDOWN(D532+E532-G532,2))</f>
        <v>0</v>
      </c>
      <c r="I532" s="257"/>
      <c r="J532" s="67">
        <f>IF(OR(Tabla1[[#This Row],[SUELDO BRUTO
(A)]]="",Tabla1[[#This Row],[SALARIO BRUTO IMPUTADO
(D)]]=""),0,I532/D532)</f>
        <v>0</v>
      </c>
      <c r="K532" s="263"/>
      <c r="L532" s="138">
        <f>IF(OR(Tabla1[[#This Row],[S. SOCIAL / OTROS 
A CARGO EMPRESA
(B)]]="",Tabla1[[#This Row],[% IMPUTACIÓN ]]=""),0,E532*J532)</f>
        <v>0</v>
      </c>
      <c r="M532" s="135">
        <f>MIN(Tabla1[[#This Row],[S. SOCIAL EMPRESA (DECLARADA POR LA UNIVERSIDAD)]],Tabla1[[#This Row],[S. SOCIAL EMPRESA (MÁXIMO IMPUTABLE)]])</f>
        <v>0</v>
      </c>
      <c r="N532" s="138">
        <f>IF(OR(Tabla1[[#This Row],[BONIFICACIÓN CUOTAS S. SOCIAL EMPRESA
(C)]]="",Tabla1[[#This Row],[% IMPUTACIÓN ]]=""),0,G532*J532)</f>
        <v>0</v>
      </c>
      <c r="O532" s="139">
        <f t="shared" si="8"/>
        <v>0</v>
      </c>
      <c r="P532" s="270"/>
      <c r="Q532" s="271"/>
      <c r="R532" s="272"/>
      <c r="S532" s="273"/>
      <c r="T532" s="274"/>
      <c r="U532" s="179"/>
      <c r="V532" s="180"/>
    </row>
    <row r="533" spans="1:22" ht="39.950000000000003" customHeight="1" x14ac:dyDescent="0.25">
      <c r="A533" s="254"/>
      <c r="B533" s="255"/>
      <c r="C533" s="256"/>
      <c r="D533" s="257"/>
      <c r="E533" s="257"/>
      <c r="F533" s="257"/>
      <c r="G533" s="257"/>
      <c r="H533" s="135">
        <f>IF(Tabla1[[#This Row],[SUELDO BRUTO
(A)]]="",0,ROUNDDOWN(D533+E533-G533,2))</f>
        <v>0</v>
      </c>
      <c r="I533" s="257"/>
      <c r="J533" s="67">
        <f>IF(OR(Tabla1[[#This Row],[SUELDO BRUTO
(A)]]="",Tabla1[[#This Row],[SALARIO BRUTO IMPUTADO
(D)]]=""),0,I533/D533)</f>
        <v>0</v>
      </c>
      <c r="K533" s="263"/>
      <c r="L533" s="138">
        <f>IF(OR(Tabla1[[#This Row],[S. SOCIAL / OTROS 
A CARGO EMPRESA
(B)]]="",Tabla1[[#This Row],[% IMPUTACIÓN ]]=""),0,E533*J533)</f>
        <v>0</v>
      </c>
      <c r="M533" s="135">
        <f>MIN(Tabla1[[#This Row],[S. SOCIAL EMPRESA (DECLARADA POR LA UNIVERSIDAD)]],Tabla1[[#This Row],[S. SOCIAL EMPRESA (MÁXIMO IMPUTABLE)]])</f>
        <v>0</v>
      </c>
      <c r="N533" s="138">
        <f>IF(OR(Tabla1[[#This Row],[BONIFICACIÓN CUOTAS S. SOCIAL EMPRESA
(C)]]="",Tabla1[[#This Row],[% IMPUTACIÓN ]]=""),0,G533*J533)</f>
        <v>0</v>
      </c>
      <c r="O533" s="139">
        <f t="shared" si="8"/>
        <v>0</v>
      </c>
      <c r="P533" s="270"/>
      <c r="Q533" s="271"/>
      <c r="R533" s="272"/>
      <c r="S533" s="273"/>
      <c r="T533" s="274"/>
      <c r="U533" s="179"/>
      <c r="V533" s="180"/>
    </row>
    <row r="534" spans="1:22" ht="39.950000000000003" customHeight="1" x14ac:dyDescent="0.25">
      <c r="A534" s="254"/>
      <c r="B534" s="255"/>
      <c r="C534" s="256"/>
      <c r="D534" s="257"/>
      <c r="E534" s="257"/>
      <c r="F534" s="257"/>
      <c r="G534" s="257"/>
      <c r="H534" s="135">
        <f>IF(Tabla1[[#This Row],[SUELDO BRUTO
(A)]]="",0,ROUNDDOWN(D534+E534-G534,2))</f>
        <v>0</v>
      </c>
      <c r="I534" s="257"/>
      <c r="J534" s="67">
        <f>IF(OR(Tabla1[[#This Row],[SUELDO BRUTO
(A)]]="",Tabla1[[#This Row],[SALARIO BRUTO IMPUTADO
(D)]]=""),0,I534/D534)</f>
        <v>0</v>
      </c>
      <c r="K534" s="263"/>
      <c r="L534" s="138">
        <f>IF(OR(Tabla1[[#This Row],[S. SOCIAL / OTROS 
A CARGO EMPRESA
(B)]]="",Tabla1[[#This Row],[% IMPUTACIÓN ]]=""),0,E534*J534)</f>
        <v>0</v>
      </c>
      <c r="M534" s="135">
        <f>MIN(Tabla1[[#This Row],[S. SOCIAL EMPRESA (DECLARADA POR LA UNIVERSIDAD)]],Tabla1[[#This Row],[S. SOCIAL EMPRESA (MÁXIMO IMPUTABLE)]])</f>
        <v>0</v>
      </c>
      <c r="N534" s="138">
        <f>IF(OR(Tabla1[[#This Row],[BONIFICACIÓN CUOTAS S. SOCIAL EMPRESA
(C)]]="",Tabla1[[#This Row],[% IMPUTACIÓN ]]=""),0,G534*J534)</f>
        <v>0</v>
      </c>
      <c r="O534" s="139">
        <f t="shared" si="8"/>
        <v>0</v>
      </c>
      <c r="P534" s="270"/>
      <c r="Q534" s="271"/>
      <c r="R534" s="272"/>
      <c r="S534" s="273"/>
      <c r="T534" s="274"/>
      <c r="U534" s="179"/>
      <c r="V534" s="180"/>
    </row>
    <row r="535" spans="1:22" ht="39.950000000000003" customHeight="1" x14ac:dyDescent="0.25">
      <c r="A535" s="254"/>
      <c r="B535" s="255"/>
      <c r="C535" s="256"/>
      <c r="D535" s="257"/>
      <c r="E535" s="257"/>
      <c r="F535" s="257"/>
      <c r="G535" s="257"/>
      <c r="H535" s="135">
        <f>IF(Tabla1[[#This Row],[SUELDO BRUTO
(A)]]="",0,ROUNDDOWN(D535+E535-G535,2))</f>
        <v>0</v>
      </c>
      <c r="I535" s="257"/>
      <c r="J535" s="67">
        <f>IF(OR(Tabla1[[#This Row],[SUELDO BRUTO
(A)]]="",Tabla1[[#This Row],[SALARIO BRUTO IMPUTADO
(D)]]=""),0,I535/D535)</f>
        <v>0</v>
      </c>
      <c r="K535" s="263"/>
      <c r="L535" s="138">
        <f>IF(OR(Tabla1[[#This Row],[S. SOCIAL / OTROS 
A CARGO EMPRESA
(B)]]="",Tabla1[[#This Row],[% IMPUTACIÓN ]]=""),0,E535*J535)</f>
        <v>0</v>
      </c>
      <c r="M535" s="135">
        <f>MIN(Tabla1[[#This Row],[S. SOCIAL EMPRESA (DECLARADA POR LA UNIVERSIDAD)]],Tabla1[[#This Row],[S. SOCIAL EMPRESA (MÁXIMO IMPUTABLE)]])</f>
        <v>0</v>
      </c>
      <c r="N535" s="138">
        <f>IF(OR(Tabla1[[#This Row],[BONIFICACIÓN CUOTAS S. SOCIAL EMPRESA
(C)]]="",Tabla1[[#This Row],[% IMPUTACIÓN ]]=""),0,G535*J535)</f>
        <v>0</v>
      </c>
      <c r="O535" s="139">
        <f t="shared" si="8"/>
        <v>0</v>
      </c>
      <c r="P535" s="270"/>
      <c r="Q535" s="271"/>
      <c r="R535" s="272"/>
      <c r="S535" s="273"/>
      <c r="T535" s="274"/>
      <c r="U535" s="179"/>
      <c r="V535" s="180"/>
    </row>
    <row r="536" spans="1:22" ht="39.950000000000003" customHeight="1" x14ac:dyDescent="0.25">
      <c r="A536" s="254"/>
      <c r="B536" s="255"/>
      <c r="C536" s="256"/>
      <c r="D536" s="257"/>
      <c r="E536" s="257"/>
      <c r="F536" s="257"/>
      <c r="G536" s="257"/>
      <c r="H536" s="135">
        <f>IF(Tabla1[[#This Row],[SUELDO BRUTO
(A)]]="",0,ROUNDDOWN(D536+E536-G536,2))</f>
        <v>0</v>
      </c>
      <c r="I536" s="257"/>
      <c r="J536" s="67">
        <f>IF(OR(Tabla1[[#This Row],[SUELDO BRUTO
(A)]]="",Tabla1[[#This Row],[SALARIO BRUTO IMPUTADO
(D)]]=""),0,I536/D536)</f>
        <v>0</v>
      </c>
      <c r="K536" s="263"/>
      <c r="L536" s="138">
        <f>IF(OR(Tabla1[[#This Row],[S. SOCIAL / OTROS 
A CARGO EMPRESA
(B)]]="",Tabla1[[#This Row],[% IMPUTACIÓN ]]=""),0,E536*J536)</f>
        <v>0</v>
      </c>
      <c r="M536" s="135">
        <f>MIN(Tabla1[[#This Row],[S. SOCIAL EMPRESA (DECLARADA POR LA UNIVERSIDAD)]],Tabla1[[#This Row],[S. SOCIAL EMPRESA (MÁXIMO IMPUTABLE)]])</f>
        <v>0</v>
      </c>
      <c r="N536" s="138">
        <f>IF(OR(Tabla1[[#This Row],[BONIFICACIÓN CUOTAS S. SOCIAL EMPRESA
(C)]]="",Tabla1[[#This Row],[% IMPUTACIÓN ]]=""),0,G536*J536)</f>
        <v>0</v>
      </c>
      <c r="O536" s="139">
        <f t="shared" si="8"/>
        <v>0</v>
      </c>
      <c r="P536" s="270"/>
      <c r="Q536" s="271"/>
      <c r="R536" s="272"/>
      <c r="S536" s="273"/>
      <c r="T536" s="274"/>
      <c r="U536" s="179"/>
      <c r="V536" s="180"/>
    </row>
    <row r="537" spans="1:22" ht="39.950000000000003" customHeight="1" x14ac:dyDescent="0.25">
      <c r="A537" s="254"/>
      <c r="B537" s="255"/>
      <c r="C537" s="256"/>
      <c r="D537" s="257"/>
      <c r="E537" s="257"/>
      <c r="F537" s="257"/>
      <c r="G537" s="257"/>
      <c r="H537" s="135">
        <f>IF(Tabla1[[#This Row],[SUELDO BRUTO
(A)]]="",0,ROUNDDOWN(D537+E537-G537,2))</f>
        <v>0</v>
      </c>
      <c r="I537" s="257"/>
      <c r="J537" s="67">
        <f>IF(OR(Tabla1[[#This Row],[SUELDO BRUTO
(A)]]="",Tabla1[[#This Row],[SALARIO BRUTO IMPUTADO
(D)]]=""),0,I537/D537)</f>
        <v>0</v>
      </c>
      <c r="K537" s="263"/>
      <c r="L537" s="138">
        <f>IF(OR(Tabla1[[#This Row],[S. SOCIAL / OTROS 
A CARGO EMPRESA
(B)]]="",Tabla1[[#This Row],[% IMPUTACIÓN ]]=""),0,E537*J537)</f>
        <v>0</v>
      </c>
      <c r="M537" s="135">
        <f>MIN(Tabla1[[#This Row],[S. SOCIAL EMPRESA (DECLARADA POR LA UNIVERSIDAD)]],Tabla1[[#This Row],[S. SOCIAL EMPRESA (MÁXIMO IMPUTABLE)]])</f>
        <v>0</v>
      </c>
      <c r="N537" s="138">
        <f>IF(OR(Tabla1[[#This Row],[BONIFICACIÓN CUOTAS S. SOCIAL EMPRESA
(C)]]="",Tabla1[[#This Row],[% IMPUTACIÓN ]]=""),0,G537*J537)</f>
        <v>0</v>
      </c>
      <c r="O537" s="139">
        <f t="shared" si="8"/>
        <v>0</v>
      </c>
      <c r="P537" s="270"/>
      <c r="Q537" s="271"/>
      <c r="R537" s="272"/>
      <c r="S537" s="273"/>
      <c r="T537" s="274"/>
      <c r="U537" s="179"/>
      <c r="V537" s="180"/>
    </row>
    <row r="538" spans="1:22" ht="39.950000000000003" customHeight="1" x14ac:dyDescent="0.25">
      <c r="A538" s="254"/>
      <c r="B538" s="255"/>
      <c r="C538" s="256"/>
      <c r="D538" s="257"/>
      <c r="E538" s="257"/>
      <c r="F538" s="257"/>
      <c r="G538" s="257"/>
      <c r="H538" s="135">
        <f>IF(Tabla1[[#This Row],[SUELDO BRUTO
(A)]]="",0,ROUNDDOWN(D538+E538-G538,2))</f>
        <v>0</v>
      </c>
      <c r="I538" s="257"/>
      <c r="J538" s="67">
        <f>IF(OR(Tabla1[[#This Row],[SUELDO BRUTO
(A)]]="",Tabla1[[#This Row],[SALARIO BRUTO IMPUTADO
(D)]]=""),0,I538/D538)</f>
        <v>0</v>
      </c>
      <c r="K538" s="263"/>
      <c r="L538" s="138">
        <f>IF(OR(Tabla1[[#This Row],[S. SOCIAL / OTROS 
A CARGO EMPRESA
(B)]]="",Tabla1[[#This Row],[% IMPUTACIÓN ]]=""),0,E538*J538)</f>
        <v>0</v>
      </c>
      <c r="M538" s="135">
        <f>MIN(Tabla1[[#This Row],[S. SOCIAL EMPRESA (DECLARADA POR LA UNIVERSIDAD)]],Tabla1[[#This Row],[S. SOCIAL EMPRESA (MÁXIMO IMPUTABLE)]])</f>
        <v>0</v>
      </c>
      <c r="N538" s="138">
        <f>IF(OR(Tabla1[[#This Row],[BONIFICACIÓN CUOTAS S. SOCIAL EMPRESA
(C)]]="",Tabla1[[#This Row],[% IMPUTACIÓN ]]=""),0,G538*J538)</f>
        <v>0</v>
      </c>
      <c r="O538" s="139">
        <f t="shared" si="8"/>
        <v>0</v>
      </c>
      <c r="P538" s="270"/>
      <c r="Q538" s="271"/>
      <c r="R538" s="272"/>
      <c r="S538" s="273"/>
      <c r="T538" s="274"/>
      <c r="U538" s="179"/>
      <c r="V538" s="180"/>
    </row>
    <row r="539" spans="1:22" ht="39.950000000000003" customHeight="1" x14ac:dyDescent="0.25">
      <c r="A539" s="254"/>
      <c r="B539" s="255"/>
      <c r="C539" s="256"/>
      <c r="D539" s="257"/>
      <c r="E539" s="257"/>
      <c r="F539" s="257"/>
      <c r="G539" s="257"/>
      <c r="H539" s="135">
        <f>IF(Tabla1[[#This Row],[SUELDO BRUTO
(A)]]="",0,ROUNDDOWN(D539+E539-G539,2))</f>
        <v>0</v>
      </c>
      <c r="I539" s="257"/>
      <c r="J539" s="67">
        <f>IF(OR(Tabla1[[#This Row],[SUELDO BRUTO
(A)]]="",Tabla1[[#This Row],[SALARIO BRUTO IMPUTADO
(D)]]=""),0,I539/D539)</f>
        <v>0</v>
      </c>
      <c r="K539" s="263"/>
      <c r="L539" s="138">
        <f>IF(OR(Tabla1[[#This Row],[S. SOCIAL / OTROS 
A CARGO EMPRESA
(B)]]="",Tabla1[[#This Row],[% IMPUTACIÓN ]]=""),0,E539*J539)</f>
        <v>0</v>
      </c>
      <c r="M539" s="135">
        <f>MIN(Tabla1[[#This Row],[S. SOCIAL EMPRESA (DECLARADA POR LA UNIVERSIDAD)]],Tabla1[[#This Row],[S. SOCIAL EMPRESA (MÁXIMO IMPUTABLE)]])</f>
        <v>0</v>
      </c>
      <c r="N539" s="138">
        <f>IF(OR(Tabla1[[#This Row],[BONIFICACIÓN CUOTAS S. SOCIAL EMPRESA
(C)]]="",Tabla1[[#This Row],[% IMPUTACIÓN ]]=""),0,G539*J539)</f>
        <v>0</v>
      </c>
      <c r="O539" s="139">
        <f t="shared" si="8"/>
        <v>0</v>
      </c>
      <c r="P539" s="270"/>
      <c r="Q539" s="271"/>
      <c r="R539" s="272"/>
      <c r="S539" s="273"/>
      <c r="T539" s="274"/>
      <c r="U539" s="179"/>
      <c r="V539" s="180"/>
    </row>
    <row r="540" spans="1:22" ht="39.950000000000003" customHeight="1" x14ac:dyDescent="0.25">
      <c r="A540" s="254"/>
      <c r="B540" s="255"/>
      <c r="C540" s="256"/>
      <c r="D540" s="257"/>
      <c r="E540" s="257"/>
      <c r="F540" s="257"/>
      <c r="G540" s="257"/>
      <c r="H540" s="135">
        <f>IF(Tabla1[[#This Row],[SUELDO BRUTO
(A)]]="",0,ROUNDDOWN(D540+E540-G540,2))</f>
        <v>0</v>
      </c>
      <c r="I540" s="257"/>
      <c r="J540" s="67">
        <f>IF(OR(Tabla1[[#This Row],[SUELDO BRUTO
(A)]]="",Tabla1[[#This Row],[SALARIO BRUTO IMPUTADO
(D)]]=""),0,I540/D540)</f>
        <v>0</v>
      </c>
      <c r="K540" s="263"/>
      <c r="L540" s="138">
        <f>IF(OR(Tabla1[[#This Row],[S. SOCIAL / OTROS 
A CARGO EMPRESA
(B)]]="",Tabla1[[#This Row],[% IMPUTACIÓN ]]=""),0,E540*J540)</f>
        <v>0</v>
      </c>
      <c r="M540" s="135">
        <f>MIN(Tabla1[[#This Row],[S. SOCIAL EMPRESA (DECLARADA POR LA UNIVERSIDAD)]],Tabla1[[#This Row],[S. SOCIAL EMPRESA (MÁXIMO IMPUTABLE)]])</f>
        <v>0</v>
      </c>
      <c r="N540" s="138">
        <f>IF(OR(Tabla1[[#This Row],[BONIFICACIÓN CUOTAS S. SOCIAL EMPRESA
(C)]]="",Tabla1[[#This Row],[% IMPUTACIÓN ]]=""),0,G540*J540)</f>
        <v>0</v>
      </c>
      <c r="O540" s="139">
        <f t="shared" si="8"/>
        <v>0</v>
      </c>
      <c r="P540" s="270"/>
      <c r="Q540" s="271"/>
      <c r="R540" s="272"/>
      <c r="S540" s="273"/>
      <c r="T540" s="274"/>
      <c r="U540" s="179"/>
      <c r="V540" s="180"/>
    </row>
    <row r="541" spans="1:22" ht="39.950000000000003" customHeight="1" x14ac:dyDescent="0.25">
      <c r="A541" s="254"/>
      <c r="B541" s="255"/>
      <c r="C541" s="256"/>
      <c r="D541" s="257"/>
      <c r="E541" s="257"/>
      <c r="F541" s="257"/>
      <c r="G541" s="257"/>
      <c r="H541" s="135">
        <f>IF(Tabla1[[#This Row],[SUELDO BRUTO
(A)]]="",0,ROUNDDOWN(D541+E541-G541,2))</f>
        <v>0</v>
      </c>
      <c r="I541" s="257"/>
      <c r="J541" s="67">
        <f>IF(OR(Tabla1[[#This Row],[SUELDO BRUTO
(A)]]="",Tabla1[[#This Row],[SALARIO BRUTO IMPUTADO
(D)]]=""),0,I541/D541)</f>
        <v>0</v>
      </c>
      <c r="K541" s="263"/>
      <c r="L541" s="138">
        <f>IF(OR(Tabla1[[#This Row],[S. SOCIAL / OTROS 
A CARGO EMPRESA
(B)]]="",Tabla1[[#This Row],[% IMPUTACIÓN ]]=""),0,E541*J541)</f>
        <v>0</v>
      </c>
      <c r="M541" s="135">
        <f>MIN(Tabla1[[#This Row],[S. SOCIAL EMPRESA (DECLARADA POR LA UNIVERSIDAD)]],Tabla1[[#This Row],[S. SOCIAL EMPRESA (MÁXIMO IMPUTABLE)]])</f>
        <v>0</v>
      </c>
      <c r="N541" s="138">
        <f>IF(OR(Tabla1[[#This Row],[BONIFICACIÓN CUOTAS S. SOCIAL EMPRESA
(C)]]="",Tabla1[[#This Row],[% IMPUTACIÓN ]]=""),0,G541*J541)</f>
        <v>0</v>
      </c>
      <c r="O541" s="139">
        <f t="shared" si="8"/>
        <v>0</v>
      </c>
      <c r="P541" s="270"/>
      <c r="Q541" s="271"/>
      <c r="R541" s="272"/>
      <c r="S541" s="273"/>
      <c r="T541" s="274"/>
      <c r="U541" s="179"/>
      <c r="V541" s="180"/>
    </row>
    <row r="542" spans="1:22" ht="39.950000000000003" customHeight="1" x14ac:dyDescent="0.25">
      <c r="A542" s="254"/>
      <c r="B542" s="255"/>
      <c r="C542" s="256"/>
      <c r="D542" s="257"/>
      <c r="E542" s="257"/>
      <c r="F542" s="257"/>
      <c r="G542" s="257"/>
      <c r="H542" s="135">
        <f>IF(Tabla1[[#This Row],[SUELDO BRUTO
(A)]]="",0,ROUNDDOWN(D542+E542-G542,2))</f>
        <v>0</v>
      </c>
      <c r="I542" s="257"/>
      <c r="J542" s="67">
        <f>IF(OR(Tabla1[[#This Row],[SUELDO BRUTO
(A)]]="",Tabla1[[#This Row],[SALARIO BRUTO IMPUTADO
(D)]]=""),0,I542/D542)</f>
        <v>0</v>
      </c>
      <c r="K542" s="263"/>
      <c r="L542" s="138">
        <f>IF(OR(Tabla1[[#This Row],[S. SOCIAL / OTROS 
A CARGO EMPRESA
(B)]]="",Tabla1[[#This Row],[% IMPUTACIÓN ]]=""),0,E542*J542)</f>
        <v>0</v>
      </c>
      <c r="M542" s="135">
        <f>MIN(Tabla1[[#This Row],[S. SOCIAL EMPRESA (DECLARADA POR LA UNIVERSIDAD)]],Tabla1[[#This Row],[S. SOCIAL EMPRESA (MÁXIMO IMPUTABLE)]])</f>
        <v>0</v>
      </c>
      <c r="N542" s="138">
        <f>IF(OR(Tabla1[[#This Row],[BONIFICACIÓN CUOTAS S. SOCIAL EMPRESA
(C)]]="",Tabla1[[#This Row],[% IMPUTACIÓN ]]=""),0,G542*J542)</f>
        <v>0</v>
      </c>
      <c r="O542" s="139">
        <f t="shared" si="8"/>
        <v>0</v>
      </c>
      <c r="P542" s="270"/>
      <c r="Q542" s="271"/>
      <c r="R542" s="272"/>
      <c r="S542" s="273"/>
      <c r="T542" s="274"/>
      <c r="U542" s="179"/>
      <c r="V542" s="180"/>
    </row>
    <row r="543" spans="1:22" ht="39.950000000000003" customHeight="1" x14ac:dyDescent="0.25">
      <c r="A543" s="254"/>
      <c r="B543" s="255"/>
      <c r="C543" s="256"/>
      <c r="D543" s="257"/>
      <c r="E543" s="257"/>
      <c r="F543" s="257"/>
      <c r="G543" s="257"/>
      <c r="H543" s="135">
        <f>IF(Tabla1[[#This Row],[SUELDO BRUTO
(A)]]="",0,ROUNDDOWN(D543+E543-G543,2))</f>
        <v>0</v>
      </c>
      <c r="I543" s="257"/>
      <c r="J543" s="67">
        <f>IF(OR(Tabla1[[#This Row],[SUELDO BRUTO
(A)]]="",Tabla1[[#This Row],[SALARIO BRUTO IMPUTADO
(D)]]=""),0,I543/D543)</f>
        <v>0</v>
      </c>
      <c r="K543" s="263"/>
      <c r="L543" s="138">
        <f>IF(OR(Tabla1[[#This Row],[S. SOCIAL / OTROS 
A CARGO EMPRESA
(B)]]="",Tabla1[[#This Row],[% IMPUTACIÓN ]]=""),0,E543*J543)</f>
        <v>0</v>
      </c>
      <c r="M543" s="135">
        <f>MIN(Tabla1[[#This Row],[S. SOCIAL EMPRESA (DECLARADA POR LA UNIVERSIDAD)]],Tabla1[[#This Row],[S. SOCIAL EMPRESA (MÁXIMO IMPUTABLE)]])</f>
        <v>0</v>
      </c>
      <c r="N543" s="138">
        <f>IF(OR(Tabla1[[#This Row],[BONIFICACIÓN CUOTAS S. SOCIAL EMPRESA
(C)]]="",Tabla1[[#This Row],[% IMPUTACIÓN ]]=""),0,G543*J543)</f>
        <v>0</v>
      </c>
      <c r="O543" s="139">
        <f t="shared" si="8"/>
        <v>0</v>
      </c>
      <c r="P543" s="270"/>
      <c r="Q543" s="271"/>
      <c r="R543" s="272"/>
      <c r="S543" s="273"/>
      <c r="T543" s="274"/>
      <c r="U543" s="179"/>
      <c r="V543" s="180"/>
    </row>
    <row r="544" spans="1:22" ht="39.950000000000003" customHeight="1" x14ac:dyDescent="0.25">
      <c r="A544" s="254"/>
      <c r="B544" s="255"/>
      <c r="C544" s="256"/>
      <c r="D544" s="257"/>
      <c r="E544" s="257"/>
      <c r="F544" s="257"/>
      <c r="G544" s="257"/>
      <c r="H544" s="135">
        <f>IF(Tabla1[[#This Row],[SUELDO BRUTO
(A)]]="",0,ROUNDDOWN(D544+E544-G544,2))</f>
        <v>0</v>
      </c>
      <c r="I544" s="257"/>
      <c r="J544" s="67">
        <f>IF(OR(Tabla1[[#This Row],[SUELDO BRUTO
(A)]]="",Tabla1[[#This Row],[SALARIO BRUTO IMPUTADO
(D)]]=""),0,I544/D544)</f>
        <v>0</v>
      </c>
      <c r="K544" s="263"/>
      <c r="L544" s="138">
        <f>IF(OR(Tabla1[[#This Row],[S. SOCIAL / OTROS 
A CARGO EMPRESA
(B)]]="",Tabla1[[#This Row],[% IMPUTACIÓN ]]=""),0,E544*J544)</f>
        <v>0</v>
      </c>
      <c r="M544" s="135">
        <f>MIN(Tabla1[[#This Row],[S. SOCIAL EMPRESA (DECLARADA POR LA UNIVERSIDAD)]],Tabla1[[#This Row],[S. SOCIAL EMPRESA (MÁXIMO IMPUTABLE)]])</f>
        <v>0</v>
      </c>
      <c r="N544" s="138">
        <f>IF(OR(Tabla1[[#This Row],[BONIFICACIÓN CUOTAS S. SOCIAL EMPRESA
(C)]]="",Tabla1[[#This Row],[% IMPUTACIÓN ]]=""),0,G544*J544)</f>
        <v>0</v>
      </c>
      <c r="O544" s="139">
        <f t="shared" si="8"/>
        <v>0</v>
      </c>
      <c r="P544" s="270"/>
      <c r="Q544" s="271"/>
      <c r="R544" s="272"/>
      <c r="S544" s="273"/>
      <c r="T544" s="274"/>
      <c r="U544" s="179"/>
      <c r="V544" s="180"/>
    </row>
    <row r="545" spans="1:22" ht="39.950000000000003" customHeight="1" x14ac:dyDescent="0.25">
      <c r="A545" s="254"/>
      <c r="B545" s="255"/>
      <c r="C545" s="256"/>
      <c r="D545" s="257"/>
      <c r="E545" s="257"/>
      <c r="F545" s="257"/>
      <c r="G545" s="257"/>
      <c r="H545" s="135">
        <f>IF(Tabla1[[#This Row],[SUELDO BRUTO
(A)]]="",0,ROUNDDOWN(D545+E545-G545,2))</f>
        <v>0</v>
      </c>
      <c r="I545" s="257"/>
      <c r="J545" s="67">
        <f>IF(OR(Tabla1[[#This Row],[SUELDO BRUTO
(A)]]="",Tabla1[[#This Row],[SALARIO BRUTO IMPUTADO
(D)]]=""),0,I545/D545)</f>
        <v>0</v>
      </c>
      <c r="K545" s="263"/>
      <c r="L545" s="138">
        <f>IF(OR(Tabla1[[#This Row],[S. SOCIAL / OTROS 
A CARGO EMPRESA
(B)]]="",Tabla1[[#This Row],[% IMPUTACIÓN ]]=""),0,E545*J545)</f>
        <v>0</v>
      </c>
      <c r="M545" s="135">
        <f>MIN(Tabla1[[#This Row],[S. SOCIAL EMPRESA (DECLARADA POR LA UNIVERSIDAD)]],Tabla1[[#This Row],[S. SOCIAL EMPRESA (MÁXIMO IMPUTABLE)]])</f>
        <v>0</v>
      </c>
      <c r="N545" s="138">
        <f>IF(OR(Tabla1[[#This Row],[BONIFICACIÓN CUOTAS S. SOCIAL EMPRESA
(C)]]="",Tabla1[[#This Row],[% IMPUTACIÓN ]]=""),0,G545*J545)</f>
        <v>0</v>
      </c>
      <c r="O545" s="139">
        <f t="shared" si="8"/>
        <v>0</v>
      </c>
      <c r="P545" s="270"/>
      <c r="Q545" s="271"/>
      <c r="R545" s="272"/>
      <c r="S545" s="273"/>
      <c r="T545" s="274"/>
      <c r="U545" s="179"/>
      <c r="V545" s="180"/>
    </row>
    <row r="546" spans="1:22" ht="39.950000000000003" customHeight="1" x14ac:dyDescent="0.25">
      <c r="A546" s="254"/>
      <c r="B546" s="255"/>
      <c r="C546" s="256"/>
      <c r="D546" s="257"/>
      <c r="E546" s="257"/>
      <c r="F546" s="257"/>
      <c r="G546" s="257"/>
      <c r="H546" s="135">
        <f>IF(Tabla1[[#This Row],[SUELDO BRUTO
(A)]]="",0,ROUNDDOWN(D546+E546-G546,2))</f>
        <v>0</v>
      </c>
      <c r="I546" s="257"/>
      <c r="J546" s="67">
        <f>IF(OR(Tabla1[[#This Row],[SUELDO BRUTO
(A)]]="",Tabla1[[#This Row],[SALARIO BRUTO IMPUTADO
(D)]]=""),0,I546/D546)</f>
        <v>0</v>
      </c>
      <c r="K546" s="263"/>
      <c r="L546" s="138">
        <f>IF(OR(Tabla1[[#This Row],[S. SOCIAL / OTROS 
A CARGO EMPRESA
(B)]]="",Tabla1[[#This Row],[% IMPUTACIÓN ]]=""),0,E546*J546)</f>
        <v>0</v>
      </c>
      <c r="M546" s="135">
        <f>MIN(Tabla1[[#This Row],[S. SOCIAL EMPRESA (DECLARADA POR LA UNIVERSIDAD)]],Tabla1[[#This Row],[S. SOCIAL EMPRESA (MÁXIMO IMPUTABLE)]])</f>
        <v>0</v>
      </c>
      <c r="N546" s="138">
        <f>IF(OR(Tabla1[[#This Row],[BONIFICACIÓN CUOTAS S. SOCIAL EMPRESA
(C)]]="",Tabla1[[#This Row],[% IMPUTACIÓN ]]=""),0,G546*J546)</f>
        <v>0</v>
      </c>
      <c r="O546" s="139">
        <f t="shared" si="8"/>
        <v>0</v>
      </c>
      <c r="P546" s="270"/>
      <c r="Q546" s="271"/>
      <c r="R546" s="272"/>
      <c r="S546" s="273"/>
      <c r="T546" s="274"/>
      <c r="U546" s="179"/>
      <c r="V546" s="180"/>
    </row>
    <row r="547" spans="1:22" ht="39.950000000000003" customHeight="1" x14ac:dyDescent="0.25">
      <c r="A547" s="254"/>
      <c r="B547" s="255"/>
      <c r="C547" s="256"/>
      <c r="D547" s="257"/>
      <c r="E547" s="257"/>
      <c r="F547" s="257"/>
      <c r="G547" s="257"/>
      <c r="H547" s="135">
        <f>IF(Tabla1[[#This Row],[SUELDO BRUTO
(A)]]="",0,ROUNDDOWN(D547+E547-G547,2))</f>
        <v>0</v>
      </c>
      <c r="I547" s="257"/>
      <c r="J547" s="67">
        <f>IF(OR(Tabla1[[#This Row],[SUELDO BRUTO
(A)]]="",Tabla1[[#This Row],[SALARIO BRUTO IMPUTADO
(D)]]=""),0,I547/D547)</f>
        <v>0</v>
      </c>
      <c r="K547" s="263"/>
      <c r="L547" s="138">
        <f>IF(OR(Tabla1[[#This Row],[S. SOCIAL / OTROS 
A CARGO EMPRESA
(B)]]="",Tabla1[[#This Row],[% IMPUTACIÓN ]]=""),0,E547*J547)</f>
        <v>0</v>
      </c>
      <c r="M547" s="135">
        <f>MIN(Tabla1[[#This Row],[S. SOCIAL EMPRESA (DECLARADA POR LA UNIVERSIDAD)]],Tabla1[[#This Row],[S. SOCIAL EMPRESA (MÁXIMO IMPUTABLE)]])</f>
        <v>0</v>
      </c>
      <c r="N547" s="138">
        <f>IF(OR(Tabla1[[#This Row],[BONIFICACIÓN CUOTAS S. SOCIAL EMPRESA
(C)]]="",Tabla1[[#This Row],[% IMPUTACIÓN ]]=""),0,G547*J547)</f>
        <v>0</v>
      </c>
      <c r="O547" s="139">
        <f t="shared" si="8"/>
        <v>0</v>
      </c>
      <c r="P547" s="270"/>
      <c r="Q547" s="271"/>
      <c r="R547" s="272"/>
      <c r="S547" s="273"/>
      <c r="T547" s="274"/>
      <c r="U547" s="179"/>
      <c r="V547" s="180"/>
    </row>
    <row r="548" spans="1:22" ht="39.950000000000003" customHeight="1" x14ac:dyDescent="0.25">
      <c r="A548" s="254"/>
      <c r="B548" s="255"/>
      <c r="C548" s="256"/>
      <c r="D548" s="257"/>
      <c r="E548" s="257"/>
      <c r="F548" s="257"/>
      <c r="G548" s="257"/>
      <c r="H548" s="135">
        <f>IF(Tabla1[[#This Row],[SUELDO BRUTO
(A)]]="",0,ROUNDDOWN(D548+E548-G548,2))</f>
        <v>0</v>
      </c>
      <c r="I548" s="257"/>
      <c r="J548" s="67">
        <f>IF(OR(Tabla1[[#This Row],[SUELDO BRUTO
(A)]]="",Tabla1[[#This Row],[SALARIO BRUTO IMPUTADO
(D)]]=""),0,I548/D548)</f>
        <v>0</v>
      </c>
      <c r="K548" s="263"/>
      <c r="L548" s="138">
        <f>IF(OR(Tabla1[[#This Row],[S. SOCIAL / OTROS 
A CARGO EMPRESA
(B)]]="",Tabla1[[#This Row],[% IMPUTACIÓN ]]=""),0,E548*J548)</f>
        <v>0</v>
      </c>
      <c r="M548" s="135">
        <f>MIN(Tabla1[[#This Row],[S. SOCIAL EMPRESA (DECLARADA POR LA UNIVERSIDAD)]],Tabla1[[#This Row],[S. SOCIAL EMPRESA (MÁXIMO IMPUTABLE)]])</f>
        <v>0</v>
      </c>
      <c r="N548" s="138">
        <f>IF(OR(Tabla1[[#This Row],[BONIFICACIÓN CUOTAS S. SOCIAL EMPRESA
(C)]]="",Tabla1[[#This Row],[% IMPUTACIÓN ]]=""),0,G548*J548)</f>
        <v>0</v>
      </c>
      <c r="O548" s="139">
        <f t="shared" si="8"/>
        <v>0</v>
      </c>
      <c r="P548" s="270"/>
      <c r="Q548" s="271"/>
      <c r="R548" s="272"/>
      <c r="S548" s="273"/>
      <c r="T548" s="274"/>
      <c r="U548" s="179"/>
      <c r="V548" s="180"/>
    </row>
    <row r="549" spans="1:22" ht="39.950000000000003" customHeight="1" x14ac:dyDescent="0.25">
      <c r="A549" s="254"/>
      <c r="B549" s="255"/>
      <c r="C549" s="256"/>
      <c r="D549" s="257"/>
      <c r="E549" s="257"/>
      <c r="F549" s="257"/>
      <c r="G549" s="257"/>
      <c r="H549" s="135">
        <f>IF(Tabla1[[#This Row],[SUELDO BRUTO
(A)]]="",0,ROUNDDOWN(D549+E549-G549,2))</f>
        <v>0</v>
      </c>
      <c r="I549" s="257"/>
      <c r="J549" s="67">
        <f>IF(OR(Tabla1[[#This Row],[SUELDO BRUTO
(A)]]="",Tabla1[[#This Row],[SALARIO BRUTO IMPUTADO
(D)]]=""),0,I549/D549)</f>
        <v>0</v>
      </c>
      <c r="K549" s="263"/>
      <c r="L549" s="138">
        <f>IF(OR(Tabla1[[#This Row],[S. SOCIAL / OTROS 
A CARGO EMPRESA
(B)]]="",Tabla1[[#This Row],[% IMPUTACIÓN ]]=""),0,E549*J549)</f>
        <v>0</v>
      </c>
      <c r="M549" s="135">
        <f>MIN(Tabla1[[#This Row],[S. SOCIAL EMPRESA (DECLARADA POR LA UNIVERSIDAD)]],Tabla1[[#This Row],[S. SOCIAL EMPRESA (MÁXIMO IMPUTABLE)]])</f>
        <v>0</v>
      </c>
      <c r="N549" s="138">
        <f>IF(OR(Tabla1[[#This Row],[BONIFICACIÓN CUOTAS S. SOCIAL EMPRESA
(C)]]="",Tabla1[[#This Row],[% IMPUTACIÓN ]]=""),0,G549*J549)</f>
        <v>0</v>
      </c>
      <c r="O549" s="139">
        <f t="shared" si="8"/>
        <v>0</v>
      </c>
      <c r="P549" s="270"/>
      <c r="Q549" s="271"/>
      <c r="R549" s="272"/>
      <c r="S549" s="273"/>
      <c r="T549" s="274"/>
      <c r="U549" s="179"/>
      <c r="V549" s="180"/>
    </row>
    <row r="550" spans="1:22" ht="39.950000000000003" customHeight="1" x14ac:dyDescent="0.25">
      <c r="A550" s="254"/>
      <c r="B550" s="255"/>
      <c r="C550" s="256"/>
      <c r="D550" s="257"/>
      <c r="E550" s="257"/>
      <c r="F550" s="257"/>
      <c r="G550" s="257"/>
      <c r="H550" s="135">
        <f>IF(Tabla1[[#This Row],[SUELDO BRUTO
(A)]]="",0,ROUNDDOWN(D550+E550-G550,2))</f>
        <v>0</v>
      </c>
      <c r="I550" s="257"/>
      <c r="J550" s="67">
        <f>IF(OR(Tabla1[[#This Row],[SUELDO BRUTO
(A)]]="",Tabla1[[#This Row],[SALARIO BRUTO IMPUTADO
(D)]]=""),0,I550/D550)</f>
        <v>0</v>
      </c>
      <c r="K550" s="263"/>
      <c r="L550" s="138">
        <f>IF(OR(Tabla1[[#This Row],[S. SOCIAL / OTROS 
A CARGO EMPRESA
(B)]]="",Tabla1[[#This Row],[% IMPUTACIÓN ]]=""),0,E550*J550)</f>
        <v>0</v>
      </c>
      <c r="M550" s="135">
        <f>MIN(Tabla1[[#This Row],[S. SOCIAL EMPRESA (DECLARADA POR LA UNIVERSIDAD)]],Tabla1[[#This Row],[S. SOCIAL EMPRESA (MÁXIMO IMPUTABLE)]])</f>
        <v>0</v>
      </c>
      <c r="N550" s="138">
        <f>IF(OR(Tabla1[[#This Row],[BONIFICACIÓN CUOTAS S. SOCIAL EMPRESA
(C)]]="",Tabla1[[#This Row],[% IMPUTACIÓN ]]=""),0,G550*J550)</f>
        <v>0</v>
      </c>
      <c r="O550" s="139">
        <f t="shared" si="8"/>
        <v>0</v>
      </c>
      <c r="P550" s="270"/>
      <c r="Q550" s="271"/>
      <c r="R550" s="272"/>
      <c r="S550" s="273"/>
      <c r="T550" s="274"/>
      <c r="U550" s="179"/>
      <c r="V550" s="180"/>
    </row>
    <row r="551" spans="1:22" ht="39.950000000000003" customHeight="1" x14ac:dyDescent="0.25">
      <c r="A551" s="254"/>
      <c r="B551" s="255"/>
      <c r="C551" s="256"/>
      <c r="D551" s="257"/>
      <c r="E551" s="257"/>
      <c r="F551" s="257"/>
      <c r="G551" s="257"/>
      <c r="H551" s="135">
        <f>IF(Tabla1[[#This Row],[SUELDO BRUTO
(A)]]="",0,ROUNDDOWN(D551+E551-G551,2))</f>
        <v>0</v>
      </c>
      <c r="I551" s="257"/>
      <c r="J551" s="67">
        <f>IF(OR(Tabla1[[#This Row],[SUELDO BRUTO
(A)]]="",Tabla1[[#This Row],[SALARIO BRUTO IMPUTADO
(D)]]=""),0,I551/D551)</f>
        <v>0</v>
      </c>
      <c r="K551" s="263"/>
      <c r="L551" s="138">
        <f>IF(OR(Tabla1[[#This Row],[S. SOCIAL / OTROS 
A CARGO EMPRESA
(B)]]="",Tabla1[[#This Row],[% IMPUTACIÓN ]]=""),0,E551*J551)</f>
        <v>0</v>
      </c>
      <c r="M551" s="135">
        <f>MIN(Tabla1[[#This Row],[S. SOCIAL EMPRESA (DECLARADA POR LA UNIVERSIDAD)]],Tabla1[[#This Row],[S. SOCIAL EMPRESA (MÁXIMO IMPUTABLE)]])</f>
        <v>0</v>
      </c>
      <c r="N551" s="138">
        <f>IF(OR(Tabla1[[#This Row],[BONIFICACIÓN CUOTAS S. SOCIAL EMPRESA
(C)]]="",Tabla1[[#This Row],[% IMPUTACIÓN ]]=""),0,G551*J551)</f>
        <v>0</v>
      </c>
      <c r="O551" s="139">
        <f t="shared" si="8"/>
        <v>0</v>
      </c>
      <c r="P551" s="270"/>
      <c r="Q551" s="271"/>
      <c r="R551" s="272"/>
      <c r="S551" s="273"/>
      <c r="T551" s="274"/>
      <c r="U551" s="179"/>
      <c r="V551" s="180"/>
    </row>
    <row r="552" spans="1:22" ht="39.950000000000003" customHeight="1" x14ac:dyDescent="0.25">
      <c r="A552" s="254"/>
      <c r="B552" s="255"/>
      <c r="C552" s="256"/>
      <c r="D552" s="257"/>
      <c r="E552" s="257"/>
      <c r="F552" s="257"/>
      <c r="G552" s="257"/>
      <c r="H552" s="135">
        <f>IF(Tabla1[[#This Row],[SUELDO BRUTO
(A)]]="",0,ROUNDDOWN(D552+E552-G552,2))</f>
        <v>0</v>
      </c>
      <c r="I552" s="257"/>
      <c r="J552" s="67">
        <f>IF(OR(Tabla1[[#This Row],[SUELDO BRUTO
(A)]]="",Tabla1[[#This Row],[SALARIO BRUTO IMPUTADO
(D)]]=""),0,I552/D552)</f>
        <v>0</v>
      </c>
      <c r="K552" s="263"/>
      <c r="L552" s="138">
        <f>IF(OR(Tabla1[[#This Row],[S. SOCIAL / OTROS 
A CARGO EMPRESA
(B)]]="",Tabla1[[#This Row],[% IMPUTACIÓN ]]=""),0,E552*J552)</f>
        <v>0</v>
      </c>
      <c r="M552" s="135">
        <f>MIN(Tabla1[[#This Row],[S. SOCIAL EMPRESA (DECLARADA POR LA UNIVERSIDAD)]],Tabla1[[#This Row],[S. SOCIAL EMPRESA (MÁXIMO IMPUTABLE)]])</f>
        <v>0</v>
      </c>
      <c r="N552" s="138">
        <f>IF(OR(Tabla1[[#This Row],[BONIFICACIÓN CUOTAS S. SOCIAL EMPRESA
(C)]]="",Tabla1[[#This Row],[% IMPUTACIÓN ]]=""),0,G552*J552)</f>
        <v>0</v>
      </c>
      <c r="O552" s="139">
        <f t="shared" si="8"/>
        <v>0</v>
      </c>
      <c r="P552" s="270"/>
      <c r="Q552" s="271"/>
      <c r="R552" s="272"/>
      <c r="S552" s="273"/>
      <c r="T552" s="274"/>
      <c r="U552" s="179"/>
      <c r="V552" s="180"/>
    </row>
    <row r="553" spans="1:22" ht="39.950000000000003" customHeight="1" x14ac:dyDescent="0.25">
      <c r="A553" s="254"/>
      <c r="B553" s="255"/>
      <c r="C553" s="256"/>
      <c r="D553" s="257"/>
      <c r="E553" s="257"/>
      <c r="F553" s="257"/>
      <c r="G553" s="257"/>
      <c r="H553" s="135">
        <f>IF(Tabla1[[#This Row],[SUELDO BRUTO
(A)]]="",0,ROUNDDOWN(D553+E553-G553,2))</f>
        <v>0</v>
      </c>
      <c r="I553" s="257"/>
      <c r="J553" s="67">
        <f>IF(OR(Tabla1[[#This Row],[SUELDO BRUTO
(A)]]="",Tabla1[[#This Row],[SALARIO BRUTO IMPUTADO
(D)]]=""),0,I553/D553)</f>
        <v>0</v>
      </c>
      <c r="K553" s="263"/>
      <c r="L553" s="138">
        <f>IF(OR(Tabla1[[#This Row],[S. SOCIAL / OTROS 
A CARGO EMPRESA
(B)]]="",Tabla1[[#This Row],[% IMPUTACIÓN ]]=""),0,E553*J553)</f>
        <v>0</v>
      </c>
      <c r="M553" s="135">
        <f>MIN(Tabla1[[#This Row],[S. SOCIAL EMPRESA (DECLARADA POR LA UNIVERSIDAD)]],Tabla1[[#This Row],[S. SOCIAL EMPRESA (MÁXIMO IMPUTABLE)]])</f>
        <v>0</v>
      </c>
      <c r="N553" s="138">
        <f>IF(OR(Tabla1[[#This Row],[BONIFICACIÓN CUOTAS S. SOCIAL EMPRESA
(C)]]="",Tabla1[[#This Row],[% IMPUTACIÓN ]]=""),0,G553*J553)</f>
        <v>0</v>
      </c>
      <c r="O553" s="139">
        <f t="shared" si="8"/>
        <v>0</v>
      </c>
      <c r="P553" s="270"/>
      <c r="Q553" s="271"/>
      <c r="R553" s="272"/>
      <c r="S553" s="273"/>
      <c r="T553" s="274"/>
      <c r="U553" s="179"/>
      <c r="V553" s="180"/>
    </row>
    <row r="554" spans="1:22" ht="39.950000000000003" customHeight="1" x14ac:dyDescent="0.25">
      <c r="A554" s="254"/>
      <c r="B554" s="255"/>
      <c r="C554" s="256"/>
      <c r="D554" s="257"/>
      <c r="E554" s="257"/>
      <c r="F554" s="257"/>
      <c r="G554" s="257"/>
      <c r="H554" s="135">
        <f>IF(Tabla1[[#This Row],[SUELDO BRUTO
(A)]]="",0,ROUNDDOWN(D554+E554-G554,2))</f>
        <v>0</v>
      </c>
      <c r="I554" s="257"/>
      <c r="J554" s="67">
        <f>IF(OR(Tabla1[[#This Row],[SUELDO BRUTO
(A)]]="",Tabla1[[#This Row],[SALARIO BRUTO IMPUTADO
(D)]]=""),0,I554/D554)</f>
        <v>0</v>
      </c>
      <c r="K554" s="263"/>
      <c r="L554" s="138">
        <f>IF(OR(Tabla1[[#This Row],[S. SOCIAL / OTROS 
A CARGO EMPRESA
(B)]]="",Tabla1[[#This Row],[% IMPUTACIÓN ]]=""),0,E554*J554)</f>
        <v>0</v>
      </c>
      <c r="M554" s="135">
        <f>MIN(Tabla1[[#This Row],[S. SOCIAL EMPRESA (DECLARADA POR LA UNIVERSIDAD)]],Tabla1[[#This Row],[S. SOCIAL EMPRESA (MÁXIMO IMPUTABLE)]])</f>
        <v>0</v>
      </c>
      <c r="N554" s="138">
        <f>IF(OR(Tabla1[[#This Row],[BONIFICACIÓN CUOTAS S. SOCIAL EMPRESA
(C)]]="",Tabla1[[#This Row],[% IMPUTACIÓN ]]=""),0,G554*J554)</f>
        <v>0</v>
      </c>
      <c r="O554" s="139">
        <f t="shared" si="8"/>
        <v>0</v>
      </c>
      <c r="P554" s="270"/>
      <c r="Q554" s="271"/>
      <c r="R554" s="272"/>
      <c r="S554" s="273"/>
      <c r="T554" s="274"/>
      <c r="U554" s="179"/>
      <c r="V554" s="180"/>
    </row>
    <row r="555" spans="1:22" ht="39.950000000000003" customHeight="1" x14ac:dyDescent="0.25">
      <c r="A555" s="254"/>
      <c r="B555" s="255"/>
      <c r="C555" s="256"/>
      <c r="D555" s="257"/>
      <c r="E555" s="257"/>
      <c r="F555" s="257"/>
      <c r="G555" s="257"/>
      <c r="H555" s="135">
        <f>IF(Tabla1[[#This Row],[SUELDO BRUTO
(A)]]="",0,ROUNDDOWN(D555+E555-G555,2))</f>
        <v>0</v>
      </c>
      <c r="I555" s="257"/>
      <c r="J555" s="67">
        <f>IF(OR(Tabla1[[#This Row],[SUELDO BRUTO
(A)]]="",Tabla1[[#This Row],[SALARIO BRUTO IMPUTADO
(D)]]=""),0,I555/D555)</f>
        <v>0</v>
      </c>
      <c r="K555" s="263"/>
      <c r="L555" s="138">
        <f>IF(OR(Tabla1[[#This Row],[S. SOCIAL / OTROS 
A CARGO EMPRESA
(B)]]="",Tabla1[[#This Row],[% IMPUTACIÓN ]]=""),0,E555*J555)</f>
        <v>0</v>
      </c>
      <c r="M555" s="135">
        <f>MIN(Tabla1[[#This Row],[S. SOCIAL EMPRESA (DECLARADA POR LA UNIVERSIDAD)]],Tabla1[[#This Row],[S. SOCIAL EMPRESA (MÁXIMO IMPUTABLE)]])</f>
        <v>0</v>
      </c>
      <c r="N555" s="138">
        <f>IF(OR(Tabla1[[#This Row],[BONIFICACIÓN CUOTAS S. SOCIAL EMPRESA
(C)]]="",Tabla1[[#This Row],[% IMPUTACIÓN ]]=""),0,G555*J555)</f>
        <v>0</v>
      </c>
      <c r="O555" s="139">
        <f t="shared" si="8"/>
        <v>0</v>
      </c>
      <c r="P555" s="270"/>
      <c r="Q555" s="271"/>
      <c r="R555" s="272"/>
      <c r="S555" s="273"/>
      <c r="T555" s="274"/>
      <c r="U555" s="179"/>
      <c r="V555" s="180"/>
    </row>
    <row r="556" spans="1:22" ht="39.950000000000003" customHeight="1" x14ac:dyDescent="0.25">
      <c r="A556" s="254"/>
      <c r="B556" s="255"/>
      <c r="C556" s="256"/>
      <c r="D556" s="257"/>
      <c r="E556" s="257"/>
      <c r="F556" s="257"/>
      <c r="G556" s="257"/>
      <c r="H556" s="135">
        <f>IF(Tabla1[[#This Row],[SUELDO BRUTO
(A)]]="",0,ROUNDDOWN(D556+E556-G556,2))</f>
        <v>0</v>
      </c>
      <c r="I556" s="257"/>
      <c r="J556" s="67">
        <f>IF(OR(Tabla1[[#This Row],[SUELDO BRUTO
(A)]]="",Tabla1[[#This Row],[SALARIO BRUTO IMPUTADO
(D)]]=""),0,I556/D556)</f>
        <v>0</v>
      </c>
      <c r="K556" s="263"/>
      <c r="L556" s="138">
        <f>IF(OR(Tabla1[[#This Row],[S. SOCIAL / OTROS 
A CARGO EMPRESA
(B)]]="",Tabla1[[#This Row],[% IMPUTACIÓN ]]=""),0,E556*J556)</f>
        <v>0</v>
      </c>
      <c r="M556" s="135">
        <f>MIN(Tabla1[[#This Row],[S. SOCIAL EMPRESA (DECLARADA POR LA UNIVERSIDAD)]],Tabla1[[#This Row],[S. SOCIAL EMPRESA (MÁXIMO IMPUTABLE)]])</f>
        <v>0</v>
      </c>
      <c r="N556" s="138">
        <f>IF(OR(Tabla1[[#This Row],[BONIFICACIÓN CUOTAS S. SOCIAL EMPRESA
(C)]]="",Tabla1[[#This Row],[% IMPUTACIÓN ]]=""),0,G556*J556)</f>
        <v>0</v>
      </c>
      <c r="O556" s="139">
        <f t="shared" si="8"/>
        <v>0</v>
      </c>
      <c r="P556" s="270"/>
      <c r="Q556" s="271"/>
      <c r="R556" s="272"/>
      <c r="S556" s="273"/>
      <c r="T556" s="274"/>
      <c r="U556" s="179"/>
      <c r="V556" s="180"/>
    </row>
    <row r="557" spans="1:22" ht="39.950000000000003" customHeight="1" x14ac:dyDescent="0.25">
      <c r="A557" s="254"/>
      <c r="B557" s="255"/>
      <c r="C557" s="256"/>
      <c r="D557" s="257"/>
      <c r="E557" s="257"/>
      <c r="F557" s="257"/>
      <c r="G557" s="257"/>
      <c r="H557" s="135">
        <f>IF(Tabla1[[#This Row],[SUELDO BRUTO
(A)]]="",0,ROUNDDOWN(D557+E557-G557,2))</f>
        <v>0</v>
      </c>
      <c r="I557" s="257"/>
      <c r="J557" s="67">
        <f>IF(OR(Tabla1[[#This Row],[SUELDO BRUTO
(A)]]="",Tabla1[[#This Row],[SALARIO BRUTO IMPUTADO
(D)]]=""),0,I557/D557)</f>
        <v>0</v>
      </c>
      <c r="K557" s="263"/>
      <c r="L557" s="138">
        <f>IF(OR(Tabla1[[#This Row],[S. SOCIAL / OTROS 
A CARGO EMPRESA
(B)]]="",Tabla1[[#This Row],[% IMPUTACIÓN ]]=""),0,E557*J557)</f>
        <v>0</v>
      </c>
      <c r="M557" s="135">
        <f>MIN(Tabla1[[#This Row],[S. SOCIAL EMPRESA (DECLARADA POR LA UNIVERSIDAD)]],Tabla1[[#This Row],[S. SOCIAL EMPRESA (MÁXIMO IMPUTABLE)]])</f>
        <v>0</v>
      </c>
      <c r="N557" s="138">
        <f>IF(OR(Tabla1[[#This Row],[BONIFICACIÓN CUOTAS S. SOCIAL EMPRESA
(C)]]="",Tabla1[[#This Row],[% IMPUTACIÓN ]]=""),0,G557*J557)</f>
        <v>0</v>
      </c>
      <c r="O557" s="139">
        <f t="shared" si="8"/>
        <v>0</v>
      </c>
      <c r="P557" s="270"/>
      <c r="Q557" s="271"/>
      <c r="R557" s="272"/>
      <c r="S557" s="273"/>
      <c r="T557" s="274"/>
      <c r="U557" s="179"/>
      <c r="V557" s="180"/>
    </row>
    <row r="558" spans="1:22" ht="39.950000000000003" customHeight="1" x14ac:dyDescent="0.25">
      <c r="A558" s="254"/>
      <c r="B558" s="255"/>
      <c r="C558" s="256"/>
      <c r="D558" s="257"/>
      <c r="E558" s="257"/>
      <c r="F558" s="257"/>
      <c r="G558" s="257"/>
      <c r="H558" s="135">
        <f>IF(Tabla1[[#This Row],[SUELDO BRUTO
(A)]]="",0,ROUNDDOWN(D558+E558-G558,2))</f>
        <v>0</v>
      </c>
      <c r="I558" s="257"/>
      <c r="J558" s="67">
        <f>IF(OR(Tabla1[[#This Row],[SUELDO BRUTO
(A)]]="",Tabla1[[#This Row],[SALARIO BRUTO IMPUTADO
(D)]]=""),0,I558/D558)</f>
        <v>0</v>
      </c>
      <c r="K558" s="263"/>
      <c r="L558" s="138">
        <f>IF(OR(Tabla1[[#This Row],[S. SOCIAL / OTROS 
A CARGO EMPRESA
(B)]]="",Tabla1[[#This Row],[% IMPUTACIÓN ]]=""),0,E558*J558)</f>
        <v>0</v>
      </c>
      <c r="M558" s="135">
        <f>MIN(Tabla1[[#This Row],[S. SOCIAL EMPRESA (DECLARADA POR LA UNIVERSIDAD)]],Tabla1[[#This Row],[S. SOCIAL EMPRESA (MÁXIMO IMPUTABLE)]])</f>
        <v>0</v>
      </c>
      <c r="N558" s="138">
        <f>IF(OR(Tabla1[[#This Row],[BONIFICACIÓN CUOTAS S. SOCIAL EMPRESA
(C)]]="",Tabla1[[#This Row],[% IMPUTACIÓN ]]=""),0,G558*J558)</f>
        <v>0</v>
      </c>
      <c r="O558" s="139">
        <f t="shared" si="8"/>
        <v>0</v>
      </c>
      <c r="P558" s="270"/>
      <c r="Q558" s="271"/>
      <c r="R558" s="272"/>
      <c r="S558" s="273"/>
      <c r="T558" s="274"/>
      <c r="U558" s="179"/>
      <c r="V558" s="180"/>
    </row>
    <row r="559" spans="1:22" ht="39.950000000000003" customHeight="1" x14ac:dyDescent="0.25">
      <c r="A559" s="254"/>
      <c r="B559" s="255"/>
      <c r="C559" s="256"/>
      <c r="D559" s="257"/>
      <c r="E559" s="257"/>
      <c r="F559" s="257"/>
      <c r="G559" s="257"/>
      <c r="H559" s="135">
        <f>IF(Tabla1[[#This Row],[SUELDO BRUTO
(A)]]="",0,ROUNDDOWN(D559+E559-G559,2))</f>
        <v>0</v>
      </c>
      <c r="I559" s="257"/>
      <c r="J559" s="67">
        <f>IF(OR(Tabla1[[#This Row],[SUELDO BRUTO
(A)]]="",Tabla1[[#This Row],[SALARIO BRUTO IMPUTADO
(D)]]=""),0,I559/D559)</f>
        <v>0</v>
      </c>
      <c r="K559" s="263"/>
      <c r="L559" s="138">
        <f>IF(OR(Tabla1[[#This Row],[S. SOCIAL / OTROS 
A CARGO EMPRESA
(B)]]="",Tabla1[[#This Row],[% IMPUTACIÓN ]]=""),0,E559*J559)</f>
        <v>0</v>
      </c>
      <c r="M559" s="135">
        <f>MIN(Tabla1[[#This Row],[S. SOCIAL EMPRESA (DECLARADA POR LA UNIVERSIDAD)]],Tabla1[[#This Row],[S. SOCIAL EMPRESA (MÁXIMO IMPUTABLE)]])</f>
        <v>0</v>
      </c>
      <c r="N559" s="138">
        <f>IF(OR(Tabla1[[#This Row],[BONIFICACIÓN CUOTAS S. SOCIAL EMPRESA
(C)]]="",Tabla1[[#This Row],[% IMPUTACIÓN ]]=""),0,G559*J559)</f>
        <v>0</v>
      </c>
      <c r="O559" s="139">
        <f t="shared" si="8"/>
        <v>0</v>
      </c>
      <c r="P559" s="270"/>
      <c r="Q559" s="271"/>
      <c r="R559" s="272"/>
      <c r="S559" s="273"/>
      <c r="T559" s="274"/>
      <c r="U559" s="179"/>
      <c r="V559" s="180"/>
    </row>
    <row r="560" spans="1:22" ht="39.950000000000003" customHeight="1" x14ac:dyDescent="0.25">
      <c r="A560" s="254"/>
      <c r="B560" s="255"/>
      <c r="C560" s="256"/>
      <c r="D560" s="257"/>
      <c r="E560" s="257"/>
      <c r="F560" s="257"/>
      <c r="G560" s="257"/>
      <c r="H560" s="135">
        <f>IF(Tabla1[[#This Row],[SUELDO BRUTO
(A)]]="",0,ROUNDDOWN(D560+E560-G560,2))</f>
        <v>0</v>
      </c>
      <c r="I560" s="257"/>
      <c r="J560" s="67">
        <f>IF(OR(Tabla1[[#This Row],[SUELDO BRUTO
(A)]]="",Tabla1[[#This Row],[SALARIO BRUTO IMPUTADO
(D)]]=""),0,I560/D560)</f>
        <v>0</v>
      </c>
      <c r="K560" s="263"/>
      <c r="L560" s="138">
        <f>IF(OR(Tabla1[[#This Row],[S. SOCIAL / OTROS 
A CARGO EMPRESA
(B)]]="",Tabla1[[#This Row],[% IMPUTACIÓN ]]=""),0,E560*J560)</f>
        <v>0</v>
      </c>
      <c r="M560" s="135">
        <f>MIN(Tabla1[[#This Row],[S. SOCIAL EMPRESA (DECLARADA POR LA UNIVERSIDAD)]],Tabla1[[#This Row],[S. SOCIAL EMPRESA (MÁXIMO IMPUTABLE)]])</f>
        <v>0</v>
      </c>
      <c r="N560" s="138">
        <f>IF(OR(Tabla1[[#This Row],[BONIFICACIÓN CUOTAS S. SOCIAL EMPRESA
(C)]]="",Tabla1[[#This Row],[% IMPUTACIÓN ]]=""),0,G560*J560)</f>
        <v>0</v>
      </c>
      <c r="O560" s="139">
        <f t="shared" si="8"/>
        <v>0</v>
      </c>
      <c r="P560" s="270"/>
      <c r="Q560" s="271"/>
      <c r="R560" s="272"/>
      <c r="S560" s="273"/>
      <c r="T560" s="274"/>
      <c r="U560" s="179"/>
      <c r="V560" s="180"/>
    </row>
    <row r="561" spans="1:22" ht="39.950000000000003" customHeight="1" x14ac:dyDescent="0.25">
      <c r="A561" s="254"/>
      <c r="B561" s="255"/>
      <c r="C561" s="256"/>
      <c r="D561" s="257"/>
      <c r="E561" s="257"/>
      <c r="F561" s="257"/>
      <c r="G561" s="257"/>
      <c r="H561" s="135">
        <f>IF(Tabla1[[#This Row],[SUELDO BRUTO
(A)]]="",0,ROUNDDOWN(D561+E561-G561,2))</f>
        <v>0</v>
      </c>
      <c r="I561" s="257"/>
      <c r="J561" s="67">
        <f>IF(OR(Tabla1[[#This Row],[SUELDO BRUTO
(A)]]="",Tabla1[[#This Row],[SALARIO BRUTO IMPUTADO
(D)]]=""),0,I561/D561)</f>
        <v>0</v>
      </c>
      <c r="K561" s="263"/>
      <c r="L561" s="138">
        <f>IF(OR(Tabla1[[#This Row],[S. SOCIAL / OTROS 
A CARGO EMPRESA
(B)]]="",Tabla1[[#This Row],[% IMPUTACIÓN ]]=""),0,E561*J561)</f>
        <v>0</v>
      </c>
      <c r="M561" s="135">
        <f>MIN(Tabla1[[#This Row],[S. SOCIAL EMPRESA (DECLARADA POR LA UNIVERSIDAD)]],Tabla1[[#This Row],[S. SOCIAL EMPRESA (MÁXIMO IMPUTABLE)]])</f>
        <v>0</v>
      </c>
      <c r="N561" s="138">
        <f>IF(OR(Tabla1[[#This Row],[BONIFICACIÓN CUOTAS S. SOCIAL EMPRESA
(C)]]="",Tabla1[[#This Row],[% IMPUTACIÓN ]]=""),0,G561*J561)</f>
        <v>0</v>
      </c>
      <c r="O561" s="139">
        <f t="shared" si="8"/>
        <v>0</v>
      </c>
      <c r="P561" s="270"/>
      <c r="Q561" s="271"/>
      <c r="R561" s="272"/>
      <c r="S561" s="273"/>
      <c r="T561" s="274"/>
      <c r="U561" s="179"/>
      <c r="V561" s="180"/>
    </row>
    <row r="562" spans="1:22" ht="39.950000000000003" customHeight="1" x14ac:dyDescent="0.25">
      <c r="A562" s="254"/>
      <c r="B562" s="255"/>
      <c r="C562" s="256"/>
      <c r="D562" s="257"/>
      <c r="E562" s="257"/>
      <c r="F562" s="257"/>
      <c r="G562" s="257"/>
      <c r="H562" s="135">
        <f>IF(Tabla1[[#This Row],[SUELDO BRUTO
(A)]]="",0,ROUNDDOWN(D562+E562-G562,2))</f>
        <v>0</v>
      </c>
      <c r="I562" s="257"/>
      <c r="J562" s="67">
        <f>IF(OR(Tabla1[[#This Row],[SUELDO BRUTO
(A)]]="",Tabla1[[#This Row],[SALARIO BRUTO IMPUTADO
(D)]]=""),0,I562/D562)</f>
        <v>0</v>
      </c>
      <c r="K562" s="263"/>
      <c r="L562" s="138">
        <f>IF(OR(Tabla1[[#This Row],[S. SOCIAL / OTROS 
A CARGO EMPRESA
(B)]]="",Tabla1[[#This Row],[% IMPUTACIÓN ]]=""),0,E562*J562)</f>
        <v>0</v>
      </c>
      <c r="M562" s="135">
        <f>MIN(Tabla1[[#This Row],[S. SOCIAL EMPRESA (DECLARADA POR LA UNIVERSIDAD)]],Tabla1[[#This Row],[S. SOCIAL EMPRESA (MÁXIMO IMPUTABLE)]])</f>
        <v>0</v>
      </c>
      <c r="N562" s="138">
        <f>IF(OR(Tabla1[[#This Row],[BONIFICACIÓN CUOTAS S. SOCIAL EMPRESA
(C)]]="",Tabla1[[#This Row],[% IMPUTACIÓN ]]=""),0,G562*J562)</f>
        <v>0</v>
      </c>
      <c r="O562" s="139">
        <f t="shared" si="8"/>
        <v>0</v>
      </c>
      <c r="P562" s="270"/>
      <c r="Q562" s="271"/>
      <c r="R562" s="272"/>
      <c r="S562" s="273"/>
      <c r="T562" s="274"/>
      <c r="U562" s="179"/>
      <c r="V562" s="180"/>
    </row>
    <row r="563" spans="1:22" ht="39.950000000000003" customHeight="1" x14ac:dyDescent="0.25">
      <c r="A563" s="254"/>
      <c r="B563" s="255"/>
      <c r="C563" s="256"/>
      <c r="D563" s="257"/>
      <c r="E563" s="257"/>
      <c r="F563" s="257"/>
      <c r="G563" s="257"/>
      <c r="H563" s="135">
        <f>IF(Tabla1[[#This Row],[SUELDO BRUTO
(A)]]="",0,ROUNDDOWN(D563+E563-G563,2))</f>
        <v>0</v>
      </c>
      <c r="I563" s="257"/>
      <c r="J563" s="67">
        <f>IF(OR(Tabla1[[#This Row],[SUELDO BRUTO
(A)]]="",Tabla1[[#This Row],[SALARIO BRUTO IMPUTADO
(D)]]=""),0,I563/D563)</f>
        <v>0</v>
      </c>
      <c r="K563" s="263"/>
      <c r="L563" s="138">
        <f>IF(OR(Tabla1[[#This Row],[S. SOCIAL / OTROS 
A CARGO EMPRESA
(B)]]="",Tabla1[[#This Row],[% IMPUTACIÓN ]]=""),0,E563*J563)</f>
        <v>0</v>
      </c>
      <c r="M563" s="135">
        <f>MIN(Tabla1[[#This Row],[S. SOCIAL EMPRESA (DECLARADA POR LA UNIVERSIDAD)]],Tabla1[[#This Row],[S. SOCIAL EMPRESA (MÁXIMO IMPUTABLE)]])</f>
        <v>0</v>
      </c>
      <c r="N563" s="138">
        <f>IF(OR(Tabla1[[#This Row],[BONIFICACIÓN CUOTAS S. SOCIAL EMPRESA
(C)]]="",Tabla1[[#This Row],[% IMPUTACIÓN ]]=""),0,G563*J563)</f>
        <v>0</v>
      </c>
      <c r="O563" s="139">
        <f t="shared" si="8"/>
        <v>0</v>
      </c>
      <c r="P563" s="270"/>
      <c r="Q563" s="271"/>
      <c r="R563" s="272"/>
      <c r="S563" s="273"/>
      <c r="T563" s="274"/>
      <c r="U563" s="179"/>
      <c r="V563" s="180"/>
    </row>
    <row r="564" spans="1:22" ht="39.950000000000003" customHeight="1" x14ac:dyDescent="0.25">
      <c r="A564" s="254"/>
      <c r="B564" s="255"/>
      <c r="C564" s="256"/>
      <c r="D564" s="257"/>
      <c r="E564" s="257"/>
      <c r="F564" s="257"/>
      <c r="G564" s="257"/>
      <c r="H564" s="135">
        <f>IF(Tabla1[[#This Row],[SUELDO BRUTO
(A)]]="",0,ROUNDDOWN(D564+E564-G564,2))</f>
        <v>0</v>
      </c>
      <c r="I564" s="257"/>
      <c r="J564" s="67">
        <f>IF(OR(Tabla1[[#This Row],[SUELDO BRUTO
(A)]]="",Tabla1[[#This Row],[SALARIO BRUTO IMPUTADO
(D)]]=""),0,I564/D564)</f>
        <v>0</v>
      </c>
      <c r="K564" s="263"/>
      <c r="L564" s="138">
        <f>IF(OR(Tabla1[[#This Row],[S. SOCIAL / OTROS 
A CARGO EMPRESA
(B)]]="",Tabla1[[#This Row],[% IMPUTACIÓN ]]=""),0,E564*J564)</f>
        <v>0</v>
      </c>
      <c r="M564" s="135">
        <f>MIN(Tabla1[[#This Row],[S. SOCIAL EMPRESA (DECLARADA POR LA UNIVERSIDAD)]],Tabla1[[#This Row],[S. SOCIAL EMPRESA (MÁXIMO IMPUTABLE)]])</f>
        <v>0</v>
      </c>
      <c r="N564" s="138">
        <f>IF(OR(Tabla1[[#This Row],[BONIFICACIÓN CUOTAS S. SOCIAL EMPRESA
(C)]]="",Tabla1[[#This Row],[% IMPUTACIÓN ]]=""),0,G564*J564)</f>
        <v>0</v>
      </c>
      <c r="O564" s="139">
        <f t="shared" si="8"/>
        <v>0</v>
      </c>
      <c r="P564" s="270"/>
      <c r="Q564" s="271"/>
      <c r="R564" s="272"/>
      <c r="S564" s="273"/>
      <c r="T564" s="274"/>
      <c r="U564" s="179"/>
      <c r="V564" s="180"/>
    </row>
    <row r="565" spans="1:22" ht="39.950000000000003" customHeight="1" x14ac:dyDescent="0.25">
      <c r="A565" s="254"/>
      <c r="B565" s="255"/>
      <c r="C565" s="256"/>
      <c r="D565" s="257"/>
      <c r="E565" s="257"/>
      <c r="F565" s="257"/>
      <c r="G565" s="257"/>
      <c r="H565" s="135">
        <f>IF(Tabla1[[#This Row],[SUELDO BRUTO
(A)]]="",0,ROUNDDOWN(D565+E565-G565,2))</f>
        <v>0</v>
      </c>
      <c r="I565" s="257"/>
      <c r="J565" s="67">
        <f>IF(OR(Tabla1[[#This Row],[SUELDO BRUTO
(A)]]="",Tabla1[[#This Row],[SALARIO BRUTO IMPUTADO
(D)]]=""),0,I565/D565)</f>
        <v>0</v>
      </c>
      <c r="K565" s="263"/>
      <c r="L565" s="138">
        <f>IF(OR(Tabla1[[#This Row],[S. SOCIAL / OTROS 
A CARGO EMPRESA
(B)]]="",Tabla1[[#This Row],[% IMPUTACIÓN ]]=""),0,E565*J565)</f>
        <v>0</v>
      </c>
      <c r="M565" s="135">
        <f>MIN(Tabla1[[#This Row],[S. SOCIAL EMPRESA (DECLARADA POR LA UNIVERSIDAD)]],Tabla1[[#This Row],[S. SOCIAL EMPRESA (MÁXIMO IMPUTABLE)]])</f>
        <v>0</v>
      </c>
      <c r="N565" s="138">
        <f>IF(OR(Tabla1[[#This Row],[BONIFICACIÓN CUOTAS S. SOCIAL EMPRESA
(C)]]="",Tabla1[[#This Row],[% IMPUTACIÓN ]]=""),0,G565*J565)</f>
        <v>0</v>
      </c>
      <c r="O565" s="139">
        <f t="shared" si="8"/>
        <v>0</v>
      </c>
      <c r="P565" s="270"/>
      <c r="Q565" s="271"/>
      <c r="R565" s="272"/>
      <c r="S565" s="273"/>
      <c r="T565" s="274"/>
      <c r="U565" s="179"/>
      <c r="V565" s="180"/>
    </row>
    <row r="566" spans="1:22" ht="39.950000000000003" customHeight="1" x14ac:dyDescent="0.25">
      <c r="A566" s="254"/>
      <c r="B566" s="255"/>
      <c r="C566" s="256"/>
      <c r="D566" s="257"/>
      <c r="E566" s="257"/>
      <c r="F566" s="257"/>
      <c r="G566" s="257"/>
      <c r="H566" s="135">
        <f>IF(Tabla1[[#This Row],[SUELDO BRUTO
(A)]]="",0,ROUNDDOWN(D566+E566-G566,2))</f>
        <v>0</v>
      </c>
      <c r="I566" s="257"/>
      <c r="J566" s="67">
        <f>IF(OR(Tabla1[[#This Row],[SUELDO BRUTO
(A)]]="",Tabla1[[#This Row],[SALARIO BRUTO IMPUTADO
(D)]]=""),0,I566/D566)</f>
        <v>0</v>
      </c>
      <c r="K566" s="263"/>
      <c r="L566" s="138">
        <f>IF(OR(Tabla1[[#This Row],[S. SOCIAL / OTROS 
A CARGO EMPRESA
(B)]]="",Tabla1[[#This Row],[% IMPUTACIÓN ]]=""),0,E566*J566)</f>
        <v>0</v>
      </c>
      <c r="M566" s="135">
        <f>MIN(Tabla1[[#This Row],[S. SOCIAL EMPRESA (DECLARADA POR LA UNIVERSIDAD)]],Tabla1[[#This Row],[S. SOCIAL EMPRESA (MÁXIMO IMPUTABLE)]])</f>
        <v>0</v>
      </c>
      <c r="N566" s="138">
        <f>IF(OR(Tabla1[[#This Row],[BONIFICACIÓN CUOTAS S. SOCIAL EMPRESA
(C)]]="",Tabla1[[#This Row],[% IMPUTACIÓN ]]=""),0,G566*J566)</f>
        <v>0</v>
      </c>
      <c r="O566" s="139">
        <f t="shared" si="8"/>
        <v>0</v>
      </c>
      <c r="P566" s="270"/>
      <c r="Q566" s="271"/>
      <c r="R566" s="272"/>
      <c r="S566" s="273"/>
      <c r="T566" s="274"/>
      <c r="U566" s="179"/>
      <c r="V566" s="180"/>
    </row>
    <row r="567" spans="1:22" ht="39.950000000000003" customHeight="1" x14ac:dyDescent="0.25">
      <c r="A567" s="254"/>
      <c r="B567" s="255"/>
      <c r="C567" s="256"/>
      <c r="D567" s="257"/>
      <c r="E567" s="257"/>
      <c r="F567" s="257"/>
      <c r="G567" s="257"/>
      <c r="H567" s="135">
        <f>IF(Tabla1[[#This Row],[SUELDO BRUTO
(A)]]="",0,ROUNDDOWN(D567+E567-G567,2))</f>
        <v>0</v>
      </c>
      <c r="I567" s="257"/>
      <c r="J567" s="67">
        <f>IF(OR(Tabla1[[#This Row],[SUELDO BRUTO
(A)]]="",Tabla1[[#This Row],[SALARIO BRUTO IMPUTADO
(D)]]=""),0,I567/D567)</f>
        <v>0</v>
      </c>
      <c r="K567" s="263"/>
      <c r="L567" s="138">
        <f>IF(OR(Tabla1[[#This Row],[S. SOCIAL / OTROS 
A CARGO EMPRESA
(B)]]="",Tabla1[[#This Row],[% IMPUTACIÓN ]]=""),0,E567*J567)</f>
        <v>0</v>
      </c>
      <c r="M567" s="135">
        <f>MIN(Tabla1[[#This Row],[S. SOCIAL EMPRESA (DECLARADA POR LA UNIVERSIDAD)]],Tabla1[[#This Row],[S. SOCIAL EMPRESA (MÁXIMO IMPUTABLE)]])</f>
        <v>0</v>
      </c>
      <c r="N567" s="138">
        <f>IF(OR(Tabla1[[#This Row],[BONIFICACIÓN CUOTAS S. SOCIAL EMPRESA
(C)]]="",Tabla1[[#This Row],[% IMPUTACIÓN ]]=""),0,G567*J567)</f>
        <v>0</v>
      </c>
      <c r="O567" s="139">
        <f t="shared" si="8"/>
        <v>0</v>
      </c>
      <c r="P567" s="270"/>
      <c r="Q567" s="271"/>
      <c r="R567" s="272"/>
      <c r="S567" s="273"/>
      <c r="T567" s="274"/>
      <c r="U567" s="179"/>
      <c r="V567" s="180"/>
    </row>
    <row r="568" spans="1:22" ht="39.950000000000003" customHeight="1" x14ac:dyDescent="0.25">
      <c r="A568" s="254"/>
      <c r="B568" s="255"/>
      <c r="C568" s="256"/>
      <c r="D568" s="257"/>
      <c r="E568" s="257"/>
      <c r="F568" s="257"/>
      <c r="G568" s="257"/>
      <c r="H568" s="135">
        <f>IF(Tabla1[[#This Row],[SUELDO BRUTO
(A)]]="",0,ROUNDDOWN(D568+E568-G568,2))</f>
        <v>0</v>
      </c>
      <c r="I568" s="257"/>
      <c r="J568" s="67">
        <f>IF(OR(Tabla1[[#This Row],[SUELDO BRUTO
(A)]]="",Tabla1[[#This Row],[SALARIO BRUTO IMPUTADO
(D)]]=""),0,I568/D568)</f>
        <v>0</v>
      </c>
      <c r="K568" s="263"/>
      <c r="L568" s="138">
        <f>IF(OR(Tabla1[[#This Row],[S. SOCIAL / OTROS 
A CARGO EMPRESA
(B)]]="",Tabla1[[#This Row],[% IMPUTACIÓN ]]=""),0,E568*J568)</f>
        <v>0</v>
      </c>
      <c r="M568" s="135">
        <f>MIN(Tabla1[[#This Row],[S. SOCIAL EMPRESA (DECLARADA POR LA UNIVERSIDAD)]],Tabla1[[#This Row],[S. SOCIAL EMPRESA (MÁXIMO IMPUTABLE)]])</f>
        <v>0</v>
      </c>
      <c r="N568" s="138">
        <f>IF(OR(Tabla1[[#This Row],[BONIFICACIÓN CUOTAS S. SOCIAL EMPRESA
(C)]]="",Tabla1[[#This Row],[% IMPUTACIÓN ]]=""),0,G568*J568)</f>
        <v>0</v>
      </c>
      <c r="O568" s="139">
        <f t="shared" si="8"/>
        <v>0</v>
      </c>
      <c r="P568" s="270"/>
      <c r="Q568" s="271"/>
      <c r="R568" s="272"/>
      <c r="S568" s="273"/>
      <c r="T568" s="274"/>
      <c r="U568" s="179"/>
      <c r="V568" s="180"/>
    </row>
    <row r="569" spans="1:22" ht="39.950000000000003" customHeight="1" x14ac:dyDescent="0.25">
      <c r="A569" s="254"/>
      <c r="B569" s="255"/>
      <c r="C569" s="256"/>
      <c r="D569" s="257"/>
      <c r="E569" s="257"/>
      <c r="F569" s="257"/>
      <c r="G569" s="257"/>
      <c r="H569" s="135">
        <f>IF(Tabla1[[#This Row],[SUELDO BRUTO
(A)]]="",0,ROUNDDOWN(D569+E569-G569,2))</f>
        <v>0</v>
      </c>
      <c r="I569" s="257"/>
      <c r="J569" s="67">
        <f>IF(OR(Tabla1[[#This Row],[SUELDO BRUTO
(A)]]="",Tabla1[[#This Row],[SALARIO BRUTO IMPUTADO
(D)]]=""),0,I569/D569)</f>
        <v>0</v>
      </c>
      <c r="K569" s="263"/>
      <c r="L569" s="138">
        <f>IF(OR(Tabla1[[#This Row],[S. SOCIAL / OTROS 
A CARGO EMPRESA
(B)]]="",Tabla1[[#This Row],[% IMPUTACIÓN ]]=""),0,E569*J569)</f>
        <v>0</v>
      </c>
      <c r="M569" s="135">
        <f>MIN(Tabla1[[#This Row],[S. SOCIAL EMPRESA (DECLARADA POR LA UNIVERSIDAD)]],Tabla1[[#This Row],[S. SOCIAL EMPRESA (MÁXIMO IMPUTABLE)]])</f>
        <v>0</v>
      </c>
      <c r="N569" s="138">
        <f>IF(OR(Tabla1[[#This Row],[BONIFICACIÓN CUOTAS S. SOCIAL EMPRESA
(C)]]="",Tabla1[[#This Row],[% IMPUTACIÓN ]]=""),0,G569*J569)</f>
        <v>0</v>
      </c>
      <c r="O569" s="139">
        <f t="shared" si="8"/>
        <v>0</v>
      </c>
      <c r="P569" s="270"/>
      <c r="Q569" s="271"/>
      <c r="R569" s="272"/>
      <c r="S569" s="273"/>
      <c r="T569" s="274"/>
      <c r="U569" s="179"/>
      <c r="V569" s="180"/>
    </row>
    <row r="570" spans="1:22" ht="39.950000000000003" customHeight="1" x14ac:dyDescent="0.25">
      <c r="A570" s="254"/>
      <c r="B570" s="255"/>
      <c r="C570" s="256"/>
      <c r="D570" s="257"/>
      <c r="E570" s="257"/>
      <c r="F570" s="257"/>
      <c r="G570" s="257"/>
      <c r="H570" s="135">
        <f>IF(Tabla1[[#This Row],[SUELDO BRUTO
(A)]]="",0,ROUNDDOWN(D570+E570-G570,2))</f>
        <v>0</v>
      </c>
      <c r="I570" s="257"/>
      <c r="J570" s="67">
        <f>IF(OR(Tabla1[[#This Row],[SUELDO BRUTO
(A)]]="",Tabla1[[#This Row],[SALARIO BRUTO IMPUTADO
(D)]]=""),0,I570/D570)</f>
        <v>0</v>
      </c>
      <c r="K570" s="263"/>
      <c r="L570" s="138">
        <f>IF(OR(Tabla1[[#This Row],[S. SOCIAL / OTROS 
A CARGO EMPRESA
(B)]]="",Tabla1[[#This Row],[% IMPUTACIÓN ]]=""),0,E570*J570)</f>
        <v>0</v>
      </c>
      <c r="M570" s="135">
        <f>MIN(Tabla1[[#This Row],[S. SOCIAL EMPRESA (DECLARADA POR LA UNIVERSIDAD)]],Tabla1[[#This Row],[S. SOCIAL EMPRESA (MÁXIMO IMPUTABLE)]])</f>
        <v>0</v>
      </c>
      <c r="N570" s="138">
        <f>IF(OR(Tabla1[[#This Row],[BONIFICACIÓN CUOTAS S. SOCIAL EMPRESA
(C)]]="",Tabla1[[#This Row],[% IMPUTACIÓN ]]=""),0,G570*J570)</f>
        <v>0</v>
      </c>
      <c r="O570" s="139">
        <f t="shared" si="8"/>
        <v>0</v>
      </c>
      <c r="P570" s="270"/>
      <c r="Q570" s="271"/>
      <c r="R570" s="272"/>
      <c r="S570" s="273"/>
      <c r="T570" s="274"/>
      <c r="U570" s="179"/>
      <c r="V570" s="180"/>
    </row>
    <row r="571" spans="1:22" ht="39.950000000000003" customHeight="1" x14ac:dyDescent="0.25">
      <c r="A571" s="254"/>
      <c r="B571" s="255"/>
      <c r="C571" s="256"/>
      <c r="D571" s="257"/>
      <c r="E571" s="257"/>
      <c r="F571" s="257"/>
      <c r="G571" s="257"/>
      <c r="H571" s="135">
        <f>IF(Tabla1[[#This Row],[SUELDO BRUTO
(A)]]="",0,ROUNDDOWN(D571+E571-G571,2))</f>
        <v>0</v>
      </c>
      <c r="I571" s="257"/>
      <c r="J571" s="67">
        <f>IF(OR(Tabla1[[#This Row],[SUELDO BRUTO
(A)]]="",Tabla1[[#This Row],[SALARIO BRUTO IMPUTADO
(D)]]=""),0,I571/D571)</f>
        <v>0</v>
      </c>
      <c r="K571" s="263"/>
      <c r="L571" s="138">
        <f>IF(OR(Tabla1[[#This Row],[S. SOCIAL / OTROS 
A CARGO EMPRESA
(B)]]="",Tabla1[[#This Row],[% IMPUTACIÓN ]]=""),0,E571*J571)</f>
        <v>0</v>
      </c>
      <c r="M571" s="135">
        <f>MIN(Tabla1[[#This Row],[S. SOCIAL EMPRESA (DECLARADA POR LA UNIVERSIDAD)]],Tabla1[[#This Row],[S. SOCIAL EMPRESA (MÁXIMO IMPUTABLE)]])</f>
        <v>0</v>
      </c>
      <c r="N571" s="138">
        <f>IF(OR(Tabla1[[#This Row],[BONIFICACIÓN CUOTAS S. SOCIAL EMPRESA
(C)]]="",Tabla1[[#This Row],[% IMPUTACIÓN ]]=""),0,G571*J571)</f>
        <v>0</v>
      </c>
      <c r="O571" s="139">
        <f t="shared" si="8"/>
        <v>0</v>
      </c>
      <c r="P571" s="270"/>
      <c r="Q571" s="271"/>
      <c r="R571" s="272"/>
      <c r="S571" s="273"/>
      <c r="T571" s="274"/>
      <c r="U571" s="179"/>
      <c r="V571" s="180"/>
    </row>
    <row r="572" spans="1:22" ht="39.950000000000003" customHeight="1" x14ac:dyDescent="0.25">
      <c r="A572" s="254"/>
      <c r="B572" s="255"/>
      <c r="C572" s="256"/>
      <c r="D572" s="257"/>
      <c r="E572" s="257"/>
      <c r="F572" s="257"/>
      <c r="G572" s="257"/>
      <c r="H572" s="135">
        <f>IF(Tabla1[[#This Row],[SUELDO BRUTO
(A)]]="",0,ROUNDDOWN(D572+E572-G572,2))</f>
        <v>0</v>
      </c>
      <c r="I572" s="257"/>
      <c r="J572" s="67">
        <f>IF(OR(Tabla1[[#This Row],[SUELDO BRUTO
(A)]]="",Tabla1[[#This Row],[SALARIO BRUTO IMPUTADO
(D)]]=""),0,I572/D572)</f>
        <v>0</v>
      </c>
      <c r="K572" s="263"/>
      <c r="L572" s="138">
        <f>IF(OR(Tabla1[[#This Row],[S. SOCIAL / OTROS 
A CARGO EMPRESA
(B)]]="",Tabla1[[#This Row],[% IMPUTACIÓN ]]=""),0,E572*J572)</f>
        <v>0</v>
      </c>
      <c r="M572" s="135">
        <f>MIN(Tabla1[[#This Row],[S. SOCIAL EMPRESA (DECLARADA POR LA UNIVERSIDAD)]],Tabla1[[#This Row],[S. SOCIAL EMPRESA (MÁXIMO IMPUTABLE)]])</f>
        <v>0</v>
      </c>
      <c r="N572" s="138">
        <f>IF(OR(Tabla1[[#This Row],[BONIFICACIÓN CUOTAS S. SOCIAL EMPRESA
(C)]]="",Tabla1[[#This Row],[% IMPUTACIÓN ]]=""),0,G572*J572)</f>
        <v>0</v>
      </c>
      <c r="O572" s="139">
        <f t="shared" si="8"/>
        <v>0</v>
      </c>
      <c r="P572" s="270"/>
      <c r="Q572" s="271"/>
      <c r="R572" s="272"/>
      <c r="S572" s="273"/>
      <c r="T572" s="274"/>
      <c r="U572" s="179"/>
      <c r="V572" s="180"/>
    </row>
    <row r="573" spans="1:22" ht="39.950000000000003" customHeight="1" x14ac:dyDescent="0.25">
      <c r="A573" s="254"/>
      <c r="B573" s="255"/>
      <c r="C573" s="256"/>
      <c r="D573" s="257"/>
      <c r="E573" s="257"/>
      <c r="F573" s="257"/>
      <c r="G573" s="257"/>
      <c r="H573" s="135">
        <f>IF(Tabla1[[#This Row],[SUELDO BRUTO
(A)]]="",0,ROUNDDOWN(D573+E573-G573,2))</f>
        <v>0</v>
      </c>
      <c r="I573" s="257"/>
      <c r="J573" s="67">
        <f>IF(OR(Tabla1[[#This Row],[SUELDO BRUTO
(A)]]="",Tabla1[[#This Row],[SALARIO BRUTO IMPUTADO
(D)]]=""),0,I573/D573)</f>
        <v>0</v>
      </c>
      <c r="K573" s="263"/>
      <c r="L573" s="138">
        <f>IF(OR(Tabla1[[#This Row],[S. SOCIAL / OTROS 
A CARGO EMPRESA
(B)]]="",Tabla1[[#This Row],[% IMPUTACIÓN ]]=""),0,E573*J573)</f>
        <v>0</v>
      </c>
      <c r="M573" s="135">
        <f>MIN(Tabla1[[#This Row],[S. SOCIAL EMPRESA (DECLARADA POR LA UNIVERSIDAD)]],Tabla1[[#This Row],[S. SOCIAL EMPRESA (MÁXIMO IMPUTABLE)]])</f>
        <v>0</v>
      </c>
      <c r="N573" s="138">
        <f>IF(OR(Tabla1[[#This Row],[BONIFICACIÓN CUOTAS S. SOCIAL EMPRESA
(C)]]="",Tabla1[[#This Row],[% IMPUTACIÓN ]]=""),0,G573*J573)</f>
        <v>0</v>
      </c>
      <c r="O573" s="139">
        <f t="shared" si="8"/>
        <v>0</v>
      </c>
      <c r="P573" s="270"/>
      <c r="Q573" s="271"/>
      <c r="R573" s="272"/>
      <c r="S573" s="273"/>
      <c r="T573" s="274"/>
      <c r="U573" s="179"/>
      <c r="V573" s="180"/>
    </row>
    <row r="574" spans="1:22" ht="39.950000000000003" customHeight="1" x14ac:dyDescent="0.25">
      <c r="A574" s="254"/>
      <c r="B574" s="255"/>
      <c r="C574" s="256"/>
      <c r="D574" s="257"/>
      <c r="E574" s="257"/>
      <c r="F574" s="257"/>
      <c r="G574" s="257"/>
      <c r="H574" s="135">
        <f>IF(Tabla1[[#This Row],[SUELDO BRUTO
(A)]]="",0,ROUNDDOWN(D574+E574-G574,2))</f>
        <v>0</v>
      </c>
      <c r="I574" s="257"/>
      <c r="J574" s="67">
        <f>IF(OR(Tabla1[[#This Row],[SUELDO BRUTO
(A)]]="",Tabla1[[#This Row],[SALARIO BRUTO IMPUTADO
(D)]]=""),0,I574/D574)</f>
        <v>0</v>
      </c>
      <c r="K574" s="263"/>
      <c r="L574" s="138">
        <f>IF(OR(Tabla1[[#This Row],[S. SOCIAL / OTROS 
A CARGO EMPRESA
(B)]]="",Tabla1[[#This Row],[% IMPUTACIÓN ]]=""),0,E574*J574)</f>
        <v>0</v>
      </c>
      <c r="M574" s="135">
        <f>MIN(Tabla1[[#This Row],[S. SOCIAL EMPRESA (DECLARADA POR LA UNIVERSIDAD)]],Tabla1[[#This Row],[S. SOCIAL EMPRESA (MÁXIMO IMPUTABLE)]])</f>
        <v>0</v>
      </c>
      <c r="N574" s="138">
        <f>IF(OR(Tabla1[[#This Row],[BONIFICACIÓN CUOTAS S. SOCIAL EMPRESA
(C)]]="",Tabla1[[#This Row],[% IMPUTACIÓN ]]=""),0,G574*J574)</f>
        <v>0</v>
      </c>
      <c r="O574" s="139">
        <f t="shared" si="8"/>
        <v>0</v>
      </c>
      <c r="P574" s="270"/>
      <c r="Q574" s="271"/>
      <c r="R574" s="272"/>
      <c r="S574" s="273"/>
      <c r="T574" s="274"/>
      <c r="U574" s="179"/>
      <c r="V574" s="180"/>
    </row>
    <row r="575" spans="1:22" ht="39.950000000000003" customHeight="1" x14ac:dyDescent="0.25">
      <c r="A575" s="254"/>
      <c r="B575" s="255"/>
      <c r="C575" s="256"/>
      <c r="D575" s="257"/>
      <c r="E575" s="257"/>
      <c r="F575" s="257"/>
      <c r="G575" s="257"/>
      <c r="H575" s="135">
        <f>IF(Tabla1[[#This Row],[SUELDO BRUTO
(A)]]="",0,ROUNDDOWN(D575+E575-G575,2))</f>
        <v>0</v>
      </c>
      <c r="I575" s="257"/>
      <c r="J575" s="67">
        <f>IF(OR(Tabla1[[#This Row],[SUELDO BRUTO
(A)]]="",Tabla1[[#This Row],[SALARIO BRUTO IMPUTADO
(D)]]=""),0,I575/D575)</f>
        <v>0</v>
      </c>
      <c r="K575" s="263"/>
      <c r="L575" s="138">
        <f>IF(OR(Tabla1[[#This Row],[S. SOCIAL / OTROS 
A CARGO EMPRESA
(B)]]="",Tabla1[[#This Row],[% IMPUTACIÓN ]]=""),0,E575*J575)</f>
        <v>0</v>
      </c>
      <c r="M575" s="135">
        <f>MIN(Tabla1[[#This Row],[S. SOCIAL EMPRESA (DECLARADA POR LA UNIVERSIDAD)]],Tabla1[[#This Row],[S. SOCIAL EMPRESA (MÁXIMO IMPUTABLE)]])</f>
        <v>0</v>
      </c>
      <c r="N575" s="138">
        <f>IF(OR(Tabla1[[#This Row],[BONIFICACIÓN CUOTAS S. SOCIAL EMPRESA
(C)]]="",Tabla1[[#This Row],[% IMPUTACIÓN ]]=""),0,G575*J575)</f>
        <v>0</v>
      </c>
      <c r="O575" s="139">
        <f t="shared" si="8"/>
        <v>0</v>
      </c>
      <c r="P575" s="270"/>
      <c r="Q575" s="271"/>
      <c r="R575" s="272"/>
      <c r="S575" s="273"/>
      <c r="T575" s="274"/>
      <c r="U575" s="179"/>
      <c r="V575" s="180"/>
    </row>
    <row r="576" spans="1:22" ht="39.950000000000003" customHeight="1" x14ac:dyDescent="0.25">
      <c r="A576" s="254"/>
      <c r="B576" s="255"/>
      <c r="C576" s="256"/>
      <c r="D576" s="257"/>
      <c r="E576" s="257"/>
      <c r="F576" s="257"/>
      <c r="G576" s="257"/>
      <c r="H576" s="135">
        <f>IF(Tabla1[[#This Row],[SUELDO BRUTO
(A)]]="",0,ROUNDDOWN(D576+E576-G576,2))</f>
        <v>0</v>
      </c>
      <c r="I576" s="257"/>
      <c r="J576" s="67">
        <f>IF(OR(Tabla1[[#This Row],[SUELDO BRUTO
(A)]]="",Tabla1[[#This Row],[SALARIO BRUTO IMPUTADO
(D)]]=""),0,I576/D576)</f>
        <v>0</v>
      </c>
      <c r="K576" s="263"/>
      <c r="L576" s="138">
        <f>IF(OR(Tabla1[[#This Row],[S. SOCIAL / OTROS 
A CARGO EMPRESA
(B)]]="",Tabla1[[#This Row],[% IMPUTACIÓN ]]=""),0,E576*J576)</f>
        <v>0</v>
      </c>
      <c r="M576" s="135">
        <f>MIN(Tabla1[[#This Row],[S. SOCIAL EMPRESA (DECLARADA POR LA UNIVERSIDAD)]],Tabla1[[#This Row],[S. SOCIAL EMPRESA (MÁXIMO IMPUTABLE)]])</f>
        <v>0</v>
      </c>
      <c r="N576" s="138">
        <f>IF(OR(Tabla1[[#This Row],[BONIFICACIÓN CUOTAS S. SOCIAL EMPRESA
(C)]]="",Tabla1[[#This Row],[% IMPUTACIÓN ]]=""),0,G576*J576)</f>
        <v>0</v>
      </c>
      <c r="O576" s="139">
        <f t="shared" si="8"/>
        <v>0</v>
      </c>
      <c r="P576" s="270"/>
      <c r="Q576" s="271"/>
      <c r="R576" s="272"/>
      <c r="S576" s="273"/>
      <c r="T576" s="274"/>
      <c r="U576" s="179"/>
      <c r="V576" s="180"/>
    </row>
    <row r="577" spans="1:22" ht="39.950000000000003" customHeight="1" x14ac:dyDescent="0.25">
      <c r="A577" s="254"/>
      <c r="B577" s="255"/>
      <c r="C577" s="256"/>
      <c r="D577" s="257"/>
      <c r="E577" s="257"/>
      <c r="F577" s="257"/>
      <c r="G577" s="257"/>
      <c r="H577" s="135">
        <f>IF(Tabla1[[#This Row],[SUELDO BRUTO
(A)]]="",0,ROUNDDOWN(D577+E577-G577,2))</f>
        <v>0</v>
      </c>
      <c r="I577" s="257"/>
      <c r="J577" s="67">
        <f>IF(OR(Tabla1[[#This Row],[SUELDO BRUTO
(A)]]="",Tabla1[[#This Row],[SALARIO BRUTO IMPUTADO
(D)]]=""),0,I577/D577)</f>
        <v>0</v>
      </c>
      <c r="K577" s="263"/>
      <c r="L577" s="138">
        <f>IF(OR(Tabla1[[#This Row],[S. SOCIAL / OTROS 
A CARGO EMPRESA
(B)]]="",Tabla1[[#This Row],[% IMPUTACIÓN ]]=""),0,E577*J577)</f>
        <v>0</v>
      </c>
      <c r="M577" s="135">
        <f>MIN(Tabla1[[#This Row],[S. SOCIAL EMPRESA (DECLARADA POR LA UNIVERSIDAD)]],Tabla1[[#This Row],[S. SOCIAL EMPRESA (MÁXIMO IMPUTABLE)]])</f>
        <v>0</v>
      </c>
      <c r="N577" s="138">
        <f>IF(OR(Tabla1[[#This Row],[BONIFICACIÓN CUOTAS S. SOCIAL EMPRESA
(C)]]="",Tabla1[[#This Row],[% IMPUTACIÓN ]]=""),0,G577*J577)</f>
        <v>0</v>
      </c>
      <c r="O577" s="139">
        <f t="shared" si="8"/>
        <v>0</v>
      </c>
      <c r="P577" s="270"/>
      <c r="Q577" s="271"/>
      <c r="R577" s="272"/>
      <c r="S577" s="273"/>
      <c r="T577" s="274"/>
      <c r="U577" s="179"/>
      <c r="V577" s="180"/>
    </row>
    <row r="578" spans="1:22" ht="39.950000000000003" customHeight="1" x14ac:dyDescent="0.25">
      <c r="A578" s="254"/>
      <c r="B578" s="255"/>
      <c r="C578" s="256"/>
      <c r="D578" s="257"/>
      <c r="E578" s="257"/>
      <c r="F578" s="257"/>
      <c r="G578" s="257"/>
      <c r="H578" s="135">
        <f>IF(Tabla1[[#This Row],[SUELDO BRUTO
(A)]]="",0,ROUNDDOWN(D578+E578-G578,2))</f>
        <v>0</v>
      </c>
      <c r="I578" s="257"/>
      <c r="J578" s="67">
        <f>IF(OR(Tabla1[[#This Row],[SUELDO BRUTO
(A)]]="",Tabla1[[#This Row],[SALARIO BRUTO IMPUTADO
(D)]]=""),0,I578/D578)</f>
        <v>0</v>
      </c>
      <c r="K578" s="263"/>
      <c r="L578" s="138">
        <f>IF(OR(Tabla1[[#This Row],[S. SOCIAL / OTROS 
A CARGO EMPRESA
(B)]]="",Tabla1[[#This Row],[% IMPUTACIÓN ]]=""),0,E578*J578)</f>
        <v>0</v>
      </c>
      <c r="M578" s="135">
        <f>MIN(Tabla1[[#This Row],[S. SOCIAL EMPRESA (DECLARADA POR LA UNIVERSIDAD)]],Tabla1[[#This Row],[S. SOCIAL EMPRESA (MÁXIMO IMPUTABLE)]])</f>
        <v>0</v>
      </c>
      <c r="N578" s="138">
        <f>IF(OR(Tabla1[[#This Row],[BONIFICACIÓN CUOTAS S. SOCIAL EMPRESA
(C)]]="",Tabla1[[#This Row],[% IMPUTACIÓN ]]=""),0,G578*J578)</f>
        <v>0</v>
      </c>
      <c r="O578" s="139">
        <f t="shared" si="8"/>
        <v>0</v>
      </c>
      <c r="P578" s="270"/>
      <c r="Q578" s="271"/>
      <c r="R578" s="272"/>
      <c r="S578" s="273"/>
      <c r="T578" s="274"/>
      <c r="U578" s="179"/>
      <c r="V578" s="180"/>
    </row>
    <row r="579" spans="1:22" ht="39.950000000000003" customHeight="1" x14ac:dyDescent="0.25">
      <c r="A579" s="254"/>
      <c r="B579" s="255"/>
      <c r="C579" s="256"/>
      <c r="D579" s="257"/>
      <c r="E579" s="257"/>
      <c r="F579" s="257"/>
      <c r="G579" s="257"/>
      <c r="H579" s="135">
        <f>IF(Tabla1[[#This Row],[SUELDO BRUTO
(A)]]="",0,ROUNDDOWN(D579+E579-G579,2))</f>
        <v>0</v>
      </c>
      <c r="I579" s="257"/>
      <c r="J579" s="67">
        <f>IF(OR(Tabla1[[#This Row],[SUELDO BRUTO
(A)]]="",Tabla1[[#This Row],[SALARIO BRUTO IMPUTADO
(D)]]=""),0,I579/D579)</f>
        <v>0</v>
      </c>
      <c r="K579" s="263"/>
      <c r="L579" s="138">
        <f>IF(OR(Tabla1[[#This Row],[S. SOCIAL / OTROS 
A CARGO EMPRESA
(B)]]="",Tabla1[[#This Row],[% IMPUTACIÓN ]]=""),0,E579*J579)</f>
        <v>0</v>
      </c>
      <c r="M579" s="135">
        <f>MIN(Tabla1[[#This Row],[S. SOCIAL EMPRESA (DECLARADA POR LA UNIVERSIDAD)]],Tabla1[[#This Row],[S. SOCIAL EMPRESA (MÁXIMO IMPUTABLE)]])</f>
        <v>0</v>
      </c>
      <c r="N579" s="138">
        <f>IF(OR(Tabla1[[#This Row],[BONIFICACIÓN CUOTAS S. SOCIAL EMPRESA
(C)]]="",Tabla1[[#This Row],[% IMPUTACIÓN ]]=""),0,G579*J579)</f>
        <v>0</v>
      </c>
      <c r="O579" s="139">
        <f t="shared" si="8"/>
        <v>0</v>
      </c>
      <c r="P579" s="270"/>
      <c r="Q579" s="271"/>
      <c r="R579" s="272"/>
      <c r="S579" s="273"/>
      <c r="T579" s="274"/>
      <c r="U579" s="179"/>
      <c r="V579" s="180"/>
    </row>
    <row r="580" spans="1:22" ht="39.950000000000003" customHeight="1" x14ac:dyDescent="0.25">
      <c r="A580" s="254"/>
      <c r="B580" s="255"/>
      <c r="C580" s="256"/>
      <c r="D580" s="257"/>
      <c r="E580" s="257"/>
      <c r="F580" s="257"/>
      <c r="G580" s="257"/>
      <c r="H580" s="135">
        <f>IF(Tabla1[[#This Row],[SUELDO BRUTO
(A)]]="",0,ROUNDDOWN(D580+E580-G580,2))</f>
        <v>0</v>
      </c>
      <c r="I580" s="257"/>
      <c r="J580" s="67">
        <f>IF(OR(Tabla1[[#This Row],[SUELDO BRUTO
(A)]]="",Tabla1[[#This Row],[SALARIO BRUTO IMPUTADO
(D)]]=""),0,I580/D580)</f>
        <v>0</v>
      </c>
      <c r="K580" s="263"/>
      <c r="L580" s="138">
        <f>IF(OR(Tabla1[[#This Row],[S. SOCIAL / OTROS 
A CARGO EMPRESA
(B)]]="",Tabla1[[#This Row],[% IMPUTACIÓN ]]=""),0,E580*J580)</f>
        <v>0</v>
      </c>
      <c r="M580" s="135">
        <f>MIN(Tabla1[[#This Row],[S. SOCIAL EMPRESA (DECLARADA POR LA UNIVERSIDAD)]],Tabla1[[#This Row],[S. SOCIAL EMPRESA (MÁXIMO IMPUTABLE)]])</f>
        <v>0</v>
      </c>
      <c r="N580" s="138">
        <f>IF(OR(Tabla1[[#This Row],[BONIFICACIÓN CUOTAS S. SOCIAL EMPRESA
(C)]]="",Tabla1[[#This Row],[% IMPUTACIÓN ]]=""),0,G580*J580)</f>
        <v>0</v>
      </c>
      <c r="O580" s="139">
        <f t="shared" si="8"/>
        <v>0</v>
      </c>
      <c r="P580" s="270"/>
      <c r="Q580" s="271"/>
      <c r="R580" s="272"/>
      <c r="S580" s="273"/>
      <c r="T580" s="274"/>
      <c r="U580" s="179"/>
      <c r="V580" s="180"/>
    </row>
    <row r="581" spans="1:22" ht="39.950000000000003" customHeight="1" x14ac:dyDescent="0.25">
      <c r="A581" s="254"/>
      <c r="B581" s="255"/>
      <c r="C581" s="256"/>
      <c r="D581" s="257"/>
      <c r="E581" s="257"/>
      <c r="F581" s="257"/>
      <c r="G581" s="257"/>
      <c r="H581" s="135">
        <f>IF(Tabla1[[#This Row],[SUELDO BRUTO
(A)]]="",0,ROUNDDOWN(D581+E581-G581,2))</f>
        <v>0</v>
      </c>
      <c r="I581" s="257"/>
      <c r="J581" s="67">
        <f>IF(OR(Tabla1[[#This Row],[SUELDO BRUTO
(A)]]="",Tabla1[[#This Row],[SALARIO BRUTO IMPUTADO
(D)]]=""),0,I581/D581)</f>
        <v>0</v>
      </c>
      <c r="K581" s="263"/>
      <c r="L581" s="138">
        <f>IF(OR(Tabla1[[#This Row],[S. SOCIAL / OTROS 
A CARGO EMPRESA
(B)]]="",Tabla1[[#This Row],[% IMPUTACIÓN ]]=""),0,E581*J581)</f>
        <v>0</v>
      </c>
      <c r="M581" s="135">
        <f>MIN(Tabla1[[#This Row],[S. SOCIAL EMPRESA (DECLARADA POR LA UNIVERSIDAD)]],Tabla1[[#This Row],[S. SOCIAL EMPRESA (MÁXIMO IMPUTABLE)]])</f>
        <v>0</v>
      </c>
      <c r="N581" s="138">
        <f>IF(OR(Tabla1[[#This Row],[BONIFICACIÓN CUOTAS S. SOCIAL EMPRESA
(C)]]="",Tabla1[[#This Row],[% IMPUTACIÓN ]]=""),0,G581*J581)</f>
        <v>0</v>
      </c>
      <c r="O581" s="139">
        <f t="shared" si="8"/>
        <v>0</v>
      </c>
      <c r="P581" s="270"/>
      <c r="Q581" s="271"/>
      <c r="R581" s="272"/>
      <c r="S581" s="273"/>
      <c r="T581" s="274"/>
      <c r="U581" s="179"/>
      <c r="V581" s="180"/>
    </row>
    <row r="582" spans="1:22" ht="39.950000000000003" customHeight="1" x14ac:dyDescent="0.25">
      <c r="A582" s="254"/>
      <c r="B582" s="255"/>
      <c r="C582" s="256"/>
      <c r="D582" s="257"/>
      <c r="E582" s="257"/>
      <c r="F582" s="257"/>
      <c r="G582" s="257"/>
      <c r="H582" s="135">
        <f>IF(Tabla1[[#This Row],[SUELDO BRUTO
(A)]]="",0,ROUNDDOWN(D582+E582-G582,2))</f>
        <v>0</v>
      </c>
      <c r="I582" s="257"/>
      <c r="J582" s="67">
        <f>IF(OR(Tabla1[[#This Row],[SUELDO BRUTO
(A)]]="",Tabla1[[#This Row],[SALARIO BRUTO IMPUTADO
(D)]]=""),0,I582/D582)</f>
        <v>0</v>
      </c>
      <c r="K582" s="263"/>
      <c r="L582" s="138">
        <f>IF(OR(Tabla1[[#This Row],[S. SOCIAL / OTROS 
A CARGO EMPRESA
(B)]]="",Tabla1[[#This Row],[% IMPUTACIÓN ]]=""),0,E582*J582)</f>
        <v>0</v>
      </c>
      <c r="M582" s="135">
        <f>MIN(Tabla1[[#This Row],[S. SOCIAL EMPRESA (DECLARADA POR LA UNIVERSIDAD)]],Tabla1[[#This Row],[S. SOCIAL EMPRESA (MÁXIMO IMPUTABLE)]])</f>
        <v>0</v>
      </c>
      <c r="N582" s="138">
        <f>IF(OR(Tabla1[[#This Row],[BONIFICACIÓN CUOTAS S. SOCIAL EMPRESA
(C)]]="",Tabla1[[#This Row],[% IMPUTACIÓN ]]=""),0,G582*J582)</f>
        <v>0</v>
      </c>
      <c r="O582" s="139">
        <f t="shared" si="8"/>
        <v>0</v>
      </c>
      <c r="P582" s="270"/>
      <c r="Q582" s="271"/>
      <c r="R582" s="272"/>
      <c r="S582" s="273"/>
      <c r="T582" s="274"/>
      <c r="U582" s="179"/>
      <c r="V582" s="180"/>
    </row>
    <row r="583" spans="1:22" ht="39.950000000000003" customHeight="1" x14ac:dyDescent="0.25">
      <c r="A583" s="254"/>
      <c r="B583" s="255"/>
      <c r="C583" s="256"/>
      <c r="D583" s="257"/>
      <c r="E583" s="257"/>
      <c r="F583" s="257"/>
      <c r="G583" s="257"/>
      <c r="H583" s="135">
        <f>IF(Tabla1[[#This Row],[SUELDO BRUTO
(A)]]="",0,ROUNDDOWN(D583+E583-G583,2))</f>
        <v>0</v>
      </c>
      <c r="I583" s="257"/>
      <c r="J583" s="67">
        <f>IF(OR(Tabla1[[#This Row],[SUELDO BRUTO
(A)]]="",Tabla1[[#This Row],[SALARIO BRUTO IMPUTADO
(D)]]=""),0,I583/D583)</f>
        <v>0</v>
      </c>
      <c r="K583" s="263"/>
      <c r="L583" s="138">
        <f>IF(OR(Tabla1[[#This Row],[S. SOCIAL / OTROS 
A CARGO EMPRESA
(B)]]="",Tabla1[[#This Row],[% IMPUTACIÓN ]]=""),0,E583*J583)</f>
        <v>0</v>
      </c>
      <c r="M583" s="135">
        <f>MIN(Tabla1[[#This Row],[S. SOCIAL EMPRESA (DECLARADA POR LA UNIVERSIDAD)]],Tabla1[[#This Row],[S. SOCIAL EMPRESA (MÁXIMO IMPUTABLE)]])</f>
        <v>0</v>
      </c>
      <c r="N583" s="138">
        <f>IF(OR(Tabla1[[#This Row],[BONIFICACIÓN CUOTAS S. SOCIAL EMPRESA
(C)]]="",Tabla1[[#This Row],[% IMPUTACIÓN ]]=""),0,G583*J583)</f>
        <v>0</v>
      </c>
      <c r="O583" s="139">
        <f t="shared" si="8"/>
        <v>0</v>
      </c>
      <c r="P583" s="270"/>
      <c r="Q583" s="271"/>
      <c r="R583" s="272"/>
      <c r="S583" s="273"/>
      <c r="T583" s="274"/>
      <c r="U583" s="179"/>
      <c r="V583" s="180"/>
    </row>
    <row r="584" spans="1:22" ht="39.950000000000003" customHeight="1" x14ac:dyDescent="0.25">
      <c r="A584" s="254"/>
      <c r="B584" s="255"/>
      <c r="C584" s="256"/>
      <c r="D584" s="257"/>
      <c r="E584" s="257"/>
      <c r="F584" s="257"/>
      <c r="G584" s="257"/>
      <c r="H584" s="135">
        <f>IF(Tabla1[[#This Row],[SUELDO BRUTO
(A)]]="",0,ROUNDDOWN(D584+E584-G584,2))</f>
        <v>0</v>
      </c>
      <c r="I584" s="257"/>
      <c r="J584" s="67">
        <f>IF(OR(Tabla1[[#This Row],[SUELDO BRUTO
(A)]]="",Tabla1[[#This Row],[SALARIO BRUTO IMPUTADO
(D)]]=""),0,I584/D584)</f>
        <v>0</v>
      </c>
      <c r="K584" s="263"/>
      <c r="L584" s="138">
        <f>IF(OR(Tabla1[[#This Row],[S. SOCIAL / OTROS 
A CARGO EMPRESA
(B)]]="",Tabla1[[#This Row],[% IMPUTACIÓN ]]=""),0,E584*J584)</f>
        <v>0</v>
      </c>
      <c r="M584" s="135">
        <f>MIN(Tabla1[[#This Row],[S. SOCIAL EMPRESA (DECLARADA POR LA UNIVERSIDAD)]],Tabla1[[#This Row],[S. SOCIAL EMPRESA (MÁXIMO IMPUTABLE)]])</f>
        <v>0</v>
      </c>
      <c r="N584" s="138">
        <f>IF(OR(Tabla1[[#This Row],[BONIFICACIÓN CUOTAS S. SOCIAL EMPRESA
(C)]]="",Tabla1[[#This Row],[% IMPUTACIÓN ]]=""),0,G584*J584)</f>
        <v>0</v>
      </c>
      <c r="O584" s="139">
        <f t="shared" si="8"/>
        <v>0</v>
      </c>
      <c r="P584" s="270"/>
      <c r="Q584" s="271"/>
      <c r="R584" s="272"/>
      <c r="S584" s="273"/>
      <c r="T584" s="274"/>
      <c r="U584" s="179"/>
      <c r="V584" s="180"/>
    </row>
    <row r="585" spans="1:22" ht="39.950000000000003" customHeight="1" x14ac:dyDescent="0.25">
      <c r="A585" s="254"/>
      <c r="B585" s="255"/>
      <c r="C585" s="256"/>
      <c r="D585" s="257"/>
      <c r="E585" s="257"/>
      <c r="F585" s="257"/>
      <c r="G585" s="257"/>
      <c r="H585" s="135">
        <f>IF(Tabla1[[#This Row],[SUELDO BRUTO
(A)]]="",0,ROUNDDOWN(D585+E585-G585,2))</f>
        <v>0</v>
      </c>
      <c r="I585" s="257"/>
      <c r="J585" s="67">
        <f>IF(OR(Tabla1[[#This Row],[SUELDO BRUTO
(A)]]="",Tabla1[[#This Row],[SALARIO BRUTO IMPUTADO
(D)]]=""),0,I585/D585)</f>
        <v>0</v>
      </c>
      <c r="K585" s="263"/>
      <c r="L585" s="138">
        <f>IF(OR(Tabla1[[#This Row],[S. SOCIAL / OTROS 
A CARGO EMPRESA
(B)]]="",Tabla1[[#This Row],[% IMPUTACIÓN ]]=""),0,E585*J585)</f>
        <v>0</v>
      </c>
      <c r="M585" s="135">
        <f>MIN(Tabla1[[#This Row],[S. SOCIAL EMPRESA (DECLARADA POR LA UNIVERSIDAD)]],Tabla1[[#This Row],[S. SOCIAL EMPRESA (MÁXIMO IMPUTABLE)]])</f>
        <v>0</v>
      </c>
      <c r="N585" s="138">
        <f>IF(OR(Tabla1[[#This Row],[BONIFICACIÓN CUOTAS S. SOCIAL EMPRESA
(C)]]="",Tabla1[[#This Row],[% IMPUTACIÓN ]]=""),0,G585*J585)</f>
        <v>0</v>
      </c>
      <c r="O585" s="139">
        <f t="shared" si="8"/>
        <v>0</v>
      </c>
      <c r="P585" s="270"/>
      <c r="Q585" s="271"/>
      <c r="R585" s="272"/>
      <c r="S585" s="273"/>
      <c r="T585" s="274"/>
      <c r="U585" s="179"/>
      <c r="V585" s="180"/>
    </row>
    <row r="586" spans="1:22" ht="39.950000000000003" customHeight="1" x14ac:dyDescent="0.25">
      <c r="A586" s="254"/>
      <c r="B586" s="255"/>
      <c r="C586" s="256"/>
      <c r="D586" s="257"/>
      <c r="E586" s="257"/>
      <c r="F586" s="257"/>
      <c r="G586" s="257"/>
      <c r="H586" s="135">
        <f>IF(Tabla1[[#This Row],[SUELDO BRUTO
(A)]]="",0,ROUNDDOWN(D586+E586-G586,2))</f>
        <v>0</v>
      </c>
      <c r="I586" s="257"/>
      <c r="J586" s="67">
        <f>IF(OR(Tabla1[[#This Row],[SUELDO BRUTO
(A)]]="",Tabla1[[#This Row],[SALARIO BRUTO IMPUTADO
(D)]]=""),0,I586/D586)</f>
        <v>0</v>
      </c>
      <c r="K586" s="263"/>
      <c r="L586" s="138">
        <f>IF(OR(Tabla1[[#This Row],[S. SOCIAL / OTROS 
A CARGO EMPRESA
(B)]]="",Tabla1[[#This Row],[% IMPUTACIÓN ]]=""),0,E586*J586)</f>
        <v>0</v>
      </c>
      <c r="M586" s="135">
        <f>MIN(Tabla1[[#This Row],[S. SOCIAL EMPRESA (DECLARADA POR LA UNIVERSIDAD)]],Tabla1[[#This Row],[S. SOCIAL EMPRESA (MÁXIMO IMPUTABLE)]])</f>
        <v>0</v>
      </c>
      <c r="N586" s="138">
        <f>IF(OR(Tabla1[[#This Row],[BONIFICACIÓN CUOTAS S. SOCIAL EMPRESA
(C)]]="",Tabla1[[#This Row],[% IMPUTACIÓN ]]=""),0,G586*J586)</f>
        <v>0</v>
      </c>
      <c r="O586" s="139">
        <f t="shared" si="8"/>
        <v>0</v>
      </c>
      <c r="P586" s="270"/>
      <c r="Q586" s="271"/>
      <c r="R586" s="272"/>
      <c r="S586" s="273"/>
      <c r="T586" s="274"/>
      <c r="U586" s="179"/>
      <c r="V586" s="180"/>
    </row>
    <row r="587" spans="1:22" ht="39.950000000000003" customHeight="1" x14ac:dyDescent="0.25">
      <c r="A587" s="254"/>
      <c r="B587" s="255"/>
      <c r="C587" s="256"/>
      <c r="D587" s="257"/>
      <c r="E587" s="257"/>
      <c r="F587" s="257"/>
      <c r="G587" s="257"/>
      <c r="H587" s="135">
        <f>IF(Tabla1[[#This Row],[SUELDO BRUTO
(A)]]="",0,ROUNDDOWN(D587+E587-G587,2))</f>
        <v>0</v>
      </c>
      <c r="I587" s="257"/>
      <c r="J587" s="67">
        <f>IF(OR(Tabla1[[#This Row],[SUELDO BRUTO
(A)]]="",Tabla1[[#This Row],[SALARIO BRUTO IMPUTADO
(D)]]=""),0,I587/D587)</f>
        <v>0</v>
      </c>
      <c r="K587" s="263"/>
      <c r="L587" s="138">
        <f>IF(OR(Tabla1[[#This Row],[S. SOCIAL / OTROS 
A CARGO EMPRESA
(B)]]="",Tabla1[[#This Row],[% IMPUTACIÓN ]]=""),0,E587*J587)</f>
        <v>0</v>
      </c>
      <c r="M587" s="135">
        <f>MIN(Tabla1[[#This Row],[S. SOCIAL EMPRESA (DECLARADA POR LA UNIVERSIDAD)]],Tabla1[[#This Row],[S. SOCIAL EMPRESA (MÁXIMO IMPUTABLE)]])</f>
        <v>0</v>
      </c>
      <c r="N587" s="138">
        <f>IF(OR(Tabla1[[#This Row],[BONIFICACIÓN CUOTAS S. SOCIAL EMPRESA
(C)]]="",Tabla1[[#This Row],[% IMPUTACIÓN ]]=""),0,G587*J587)</f>
        <v>0</v>
      </c>
      <c r="O587" s="139">
        <f t="shared" si="8"/>
        <v>0</v>
      </c>
      <c r="P587" s="270"/>
      <c r="Q587" s="271"/>
      <c r="R587" s="272"/>
      <c r="S587" s="273"/>
      <c r="T587" s="274"/>
      <c r="U587" s="179"/>
      <c r="V587" s="180"/>
    </row>
    <row r="588" spans="1:22" ht="39.950000000000003" customHeight="1" x14ac:dyDescent="0.25">
      <c r="A588" s="254"/>
      <c r="B588" s="255"/>
      <c r="C588" s="256"/>
      <c r="D588" s="257"/>
      <c r="E588" s="257"/>
      <c r="F588" s="257"/>
      <c r="G588" s="257"/>
      <c r="H588" s="135">
        <f>IF(Tabla1[[#This Row],[SUELDO BRUTO
(A)]]="",0,ROUNDDOWN(D588+E588-G588,2))</f>
        <v>0</v>
      </c>
      <c r="I588" s="257"/>
      <c r="J588" s="67">
        <f>IF(OR(Tabla1[[#This Row],[SUELDO BRUTO
(A)]]="",Tabla1[[#This Row],[SALARIO BRUTO IMPUTADO
(D)]]=""),0,I588/D588)</f>
        <v>0</v>
      </c>
      <c r="K588" s="263"/>
      <c r="L588" s="138">
        <f>IF(OR(Tabla1[[#This Row],[S. SOCIAL / OTROS 
A CARGO EMPRESA
(B)]]="",Tabla1[[#This Row],[% IMPUTACIÓN ]]=""),0,E588*J588)</f>
        <v>0</v>
      </c>
      <c r="M588" s="135">
        <f>MIN(Tabla1[[#This Row],[S. SOCIAL EMPRESA (DECLARADA POR LA UNIVERSIDAD)]],Tabla1[[#This Row],[S. SOCIAL EMPRESA (MÁXIMO IMPUTABLE)]])</f>
        <v>0</v>
      </c>
      <c r="N588" s="138">
        <f>IF(OR(Tabla1[[#This Row],[BONIFICACIÓN CUOTAS S. SOCIAL EMPRESA
(C)]]="",Tabla1[[#This Row],[% IMPUTACIÓN ]]=""),0,G588*J588)</f>
        <v>0</v>
      </c>
      <c r="O588" s="139">
        <f t="shared" si="8"/>
        <v>0</v>
      </c>
      <c r="P588" s="270"/>
      <c r="Q588" s="271"/>
      <c r="R588" s="272"/>
      <c r="S588" s="273"/>
      <c r="T588" s="274"/>
      <c r="U588" s="179"/>
      <c r="V588" s="180"/>
    </row>
    <row r="589" spans="1:22" ht="39.950000000000003" customHeight="1" x14ac:dyDescent="0.25">
      <c r="A589" s="254"/>
      <c r="B589" s="255"/>
      <c r="C589" s="256"/>
      <c r="D589" s="257"/>
      <c r="E589" s="257"/>
      <c r="F589" s="257"/>
      <c r="G589" s="257"/>
      <c r="H589" s="135">
        <f>IF(Tabla1[[#This Row],[SUELDO BRUTO
(A)]]="",0,ROUNDDOWN(D589+E589-G589,2))</f>
        <v>0</v>
      </c>
      <c r="I589" s="257"/>
      <c r="J589" s="67">
        <f>IF(OR(Tabla1[[#This Row],[SUELDO BRUTO
(A)]]="",Tabla1[[#This Row],[SALARIO BRUTO IMPUTADO
(D)]]=""),0,I589/D589)</f>
        <v>0</v>
      </c>
      <c r="K589" s="263"/>
      <c r="L589" s="138">
        <f>IF(OR(Tabla1[[#This Row],[S. SOCIAL / OTROS 
A CARGO EMPRESA
(B)]]="",Tabla1[[#This Row],[% IMPUTACIÓN ]]=""),0,E589*J589)</f>
        <v>0</v>
      </c>
      <c r="M589" s="135">
        <f>MIN(Tabla1[[#This Row],[S. SOCIAL EMPRESA (DECLARADA POR LA UNIVERSIDAD)]],Tabla1[[#This Row],[S. SOCIAL EMPRESA (MÁXIMO IMPUTABLE)]])</f>
        <v>0</v>
      </c>
      <c r="N589" s="138">
        <f>IF(OR(Tabla1[[#This Row],[BONIFICACIÓN CUOTAS S. SOCIAL EMPRESA
(C)]]="",Tabla1[[#This Row],[% IMPUTACIÓN ]]=""),0,G589*J589)</f>
        <v>0</v>
      </c>
      <c r="O589" s="139">
        <f t="shared" si="8"/>
        <v>0</v>
      </c>
      <c r="P589" s="270"/>
      <c r="Q589" s="271"/>
      <c r="R589" s="272"/>
      <c r="S589" s="273"/>
      <c r="T589" s="274"/>
      <c r="U589" s="179"/>
      <c r="V589" s="180"/>
    </row>
    <row r="590" spans="1:22" ht="39.950000000000003" customHeight="1" x14ac:dyDescent="0.25">
      <c r="A590" s="254"/>
      <c r="B590" s="255"/>
      <c r="C590" s="256"/>
      <c r="D590" s="257"/>
      <c r="E590" s="257"/>
      <c r="F590" s="257"/>
      <c r="G590" s="257"/>
      <c r="H590" s="135">
        <f>IF(Tabla1[[#This Row],[SUELDO BRUTO
(A)]]="",0,ROUNDDOWN(D590+E590-G590,2))</f>
        <v>0</v>
      </c>
      <c r="I590" s="257"/>
      <c r="J590" s="67">
        <f>IF(OR(Tabla1[[#This Row],[SUELDO BRUTO
(A)]]="",Tabla1[[#This Row],[SALARIO BRUTO IMPUTADO
(D)]]=""),0,I590/D590)</f>
        <v>0</v>
      </c>
      <c r="K590" s="263"/>
      <c r="L590" s="138">
        <f>IF(OR(Tabla1[[#This Row],[S. SOCIAL / OTROS 
A CARGO EMPRESA
(B)]]="",Tabla1[[#This Row],[% IMPUTACIÓN ]]=""),0,E590*J590)</f>
        <v>0</v>
      </c>
      <c r="M590" s="135">
        <f>MIN(Tabla1[[#This Row],[S. SOCIAL EMPRESA (DECLARADA POR LA UNIVERSIDAD)]],Tabla1[[#This Row],[S. SOCIAL EMPRESA (MÁXIMO IMPUTABLE)]])</f>
        <v>0</v>
      </c>
      <c r="N590" s="138">
        <f>IF(OR(Tabla1[[#This Row],[BONIFICACIÓN CUOTAS S. SOCIAL EMPRESA
(C)]]="",Tabla1[[#This Row],[% IMPUTACIÓN ]]=""),0,G590*J590)</f>
        <v>0</v>
      </c>
      <c r="O590" s="139">
        <f t="shared" si="8"/>
        <v>0</v>
      </c>
      <c r="P590" s="270"/>
      <c r="Q590" s="271"/>
      <c r="R590" s="272"/>
      <c r="S590" s="273"/>
      <c r="T590" s="274"/>
      <c r="U590" s="179"/>
      <c r="V590" s="180"/>
    </row>
    <row r="591" spans="1:22" ht="39.950000000000003" customHeight="1" x14ac:dyDescent="0.25">
      <c r="A591" s="254"/>
      <c r="B591" s="255"/>
      <c r="C591" s="256"/>
      <c r="D591" s="257"/>
      <c r="E591" s="257"/>
      <c r="F591" s="257"/>
      <c r="G591" s="257"/>
      <c r="H591" s="135">
        <f>IF(Tabla1[[#This Row],[SUELDO BRUTO
(A)]]="",0,ROUNDDOWN(D591+E591-G591,2))</f>
        <v>0</v>
      </c>
      <c r="I591" s="257"/>
      <c r="J591" s="67">
        <f>IF(OR(Tabla1[[#This Row],[SUELDO BRUTO
(A)]]="",Tabla1[[#This Row],[SALARIO BRUTO IMPUTADO
(D)]]=""),0,I591/D591)</f>
        <v>0</v>
      </c>
      <c r="K591" s="263"/>
      <c r="L591" s="138">
        <f>IF(OR(Tabla1[[#This Row],[S. SOCIAL / OTROS 
A CARGO EMPRESA
(B)]]="",Tabla1[[#This Row],[% IMPUTACIÓN ]]=""),0,E591*J591)</f>
        <v>0</v>
      </c>
      <c r="M591" s="135">
        <f>MIN(Tabla1[[#This Row],[S. SOCIAL EMPRESA (DECLARADA POR LA UNIVERSIDAD)]],Tabla1[[#This Row],[S. SOCIAL EMPRESA (MÁXIMO IMPUTABLE)]])</f>
        <v>0</v>
      </c>
      <c r="N591" s="138">
        <f>IF(OR(Tabla1[[#This Row],[BONIFICACIÓN CUOTAS S. SOCIAL EMPRESA
(C)]]="",Tabla1[[#This Row],[% IMPUTACIÓN ]]=""),0,G591*J591)</f>
        <v>0</v>
      </c>
      <c r="O591" s="139">
        <f t="shared" si="8"/>
        <v>0</v>
      </c>
      <c r="P591" s="270"/>
      <c r="Q591" s="271"/>
      <c r="R591" s="272"/>
      <c r="S591" s="273"/>
      <c r="T591" s="274"/>
      <c r="U591" s="179"/>
      <c r="V591" s="180"/>
    </row>
    <row r="592" spans="1:22" ht="39.950000000000003" customHeight="1" x14ac:dyDescent="0.25">
      <c r="A592" s="254"/>
      <c r="B592" s="255"/>
      <c r="C592" s="256"/>
      <c r="D592" s="257"/>
      <c r="E592" s="257"/>
      <c r="F592" s="257"/>
      <c r="G592" s="257"/>
      <c r="H592" s="135">
        <f>IF(Tabla1[[#This Row],[SUELDO BRUTO
(A)]]="",0,ROUNDDOWN(D592+E592-G592,2))</f>
        <v>0</v>
      </c>
      <c r="I592" s="257"/>
      <c r="J592" s="67">
        <f>IF(OR(Tabla1[[#This Row],[SUELDO BRUTO
(A)]]="",Tabla1[[#This Row],[SALARIO BRUTO IMPUTADO
(D)]]=""),0,I592/D592)</f>
        <v>0</v>
      </c>
      <c r="K592" s="263"/>
      <c r="L592" s="138">
        <f>IF(OR(Tabla1[[#This Row],[S. SOCIAL / OTROS 
A CARGO EMPRESA
(B)]]="",Tabla1[[#This Row],[% IMPUTACIÓN ]]=""),0,E592*J592)</f>
        <v>0</v>
      </c>
      <c r="M592" s="135">
        <f>MIN(Tabla1[[#This Row],[S. SOCIAL EMPRESA (DECLARADA POR LA UNIVERSIDAD)]],Tabla1[[#This Row],[S. SOCIAL EMPRESA (MÁXIMO IMPUTABLE)]])</f>
        <v>0</v>
      </c>
      <c r="N592" s="138">
        <f>IF(OR(Tabla1[[#This Row],[BONIFICACIÓN CUOTAS S. SOCIAL EMPRESA
(C)]]="",Tabla1[[#This Row],[% IMPUTACIÓN ]]=""),0,G592*J592)</f>
        <v>0</v>
      </c>
      <c r="O592" s="139">
        <f t="shared" si="8"/>
        <v>0</v>
      </c>
      <c r="P592" s="270"/>
      <c r="Q592" s="271"/>
      <c r="R592" s="272"/>
      <c r="S592" s="273"/>
      <c r="T592" s="274"/>
      <c r="U592" s="179"/>
      <c r="V592" s="180"/>
    </row>
    <row r="593" spans="1:22" ht="39.950000000000003" customHeight="1" x14ac:dyDescent="0.25">
      <c r="A593" s="254"/>
      <c r="B593" s="255"/>
      <c r="C593" s="256"/>
      <c r="D593" s="257"/>
      <c r="E593" s="257"/>
      <c r="F593" s="257"/>
      <c r="G593" s="257"/>
      <c r="H593" s="135">
        <f>IF(Tabla1[[#This Row],[SUELDO BRUTO
(A)]]="",0,ROUNDDOWN(D593+E593-G593,2))</f>
        <v>0</v>
      </c>
      <c r="I593" s="257"/>
      <c r="J593" s="67">
        <f>IF(OR(Tabla1[[#This Row],[SUELDO BRUTO
(A)]]="",Tabla1[[#This Row],[SALARIO BRUTO IMPUTADO
(D)]]=""),0,I593/D593)</f>
        <v>0</v>
      </c>
      <c r="K593" s="263"/>
      <c r="L593" s="138">
        <f>IF(OR(Tabla1[[#This Row],[S. SOCIAL / OTROS 
A CARGO EMPRESA
(B)]]="",Tabla1[[#This Row],[% IMPUTACIÓN ]]=""),0,E593*J593)</f>
        <v>0</v>
      </c>
      <c r="M593" s="135">
        <f>MIN(Tabla1[[#This Row],[S. SOCIAL EMPRESA (DECLARADA POR LA UNIVERSIDAD)]],Tabla1[[#This Row],[S. SOCIAL EMPRESA (MÁXIMO IMPUTABLE)]])</f>
        <v>0</v>
      </c>
      <c r="N593" s="138">
        <f>IF(OR(Tabla1[[#This Row],[BONIFICACIÓN CUOTAS S. SOCIAL EMPRESA
(C)]]="",Tabla1[[#This Row],[% IMPUTACIÓN ]]=""),0,G593*J593)</f>
        <v>0</v>
      </c>
      <c r="O593" s="139">
        <f t="shared" si="8"/>
        <v>0</v>
      </c>
      <c r="P593" s="270"/>
      <c r="Q593" s="271"/>
      <c r="R593" s="272"/>
      <c r="S593" s="273"/>
      <c r="T593" s="274"/>
      <c r="U593" s="179"/>
      <c r="V593" s="180"/>
    </row>
    <row r="594" spans="1:22" ht="39.950000000000003" customHeight="1" x14ac:dyDescent="0.25">
      <c r="A594" s="254"/>
      <c r="B594" s="255"/>
      <c r="C594" s="256"/>
      <c r="D594" s="257"/>
      <c r="E594" s="257"/>
      <c r="F594" s="257"/>
      <c r="G594" s="257"/>
      <c r="H594" s="135">
        <f>IF(Tabla1[[#This Row],[SUELDO BRUTO
(A)]]="",0,ROUNDDOWN(D594+E594-G594,2))</f>
        <v>0</v>
      </c>
      <c r="I594" s="257"/>
      <c r="J594" s="67">
        <f>IF(OR(Tabla1[[#This Row],[SUELDO BRUTO
(A)]]="",Tabla1[[#This Row],[SALARIO BRUTO IMPUTADO
(D)]]=""),0,I594/D594)</f>
        <v>0</v>
      </c>
      <c r="K594" s="263"/>
      <c r="L594" s="138">
        <f>IF(OR(Tabla1[[#This Row],[S. SOCIAL / OTROS 
A CARGO EMPRESA
(B)]]="",Tabla1[[#This Row],[% IMPUTACIÓN ]]=""),0,E594*J594)</f>
        <v>0</v>
      </c>
      <c r="M594" s="135">
        <f>MIN(Tabla1[[#This Row],[S. SOCIAL EMPRESA (DECLARADA POR LA UNIVERSIDAD)]],Tabla1[[#This Row],[S. SOCIAL EMPRESA (MÁXIMO IMPUTABLE)]])</f>
        <v>0</v>
      </c>
      <c r="N594" s="138">
        <f>IF(OR(Tabla1[[#This Row],[BONIFICACIÓN CUOTAS S. SOCIAL EMPRESA
(C)]]="",Tabla1[[#This Row],[% IMPUTACIÓN ]]=""),0,G594*J594)</f>
        <v>0</v>
      </c>
      <c r="O594" s="139">
        <f t="shared" si="8"/>
        <v>0</v>
      </c>
      <c r="P594" s="270"/>
      <c r="Q594" s="271"/>
      <c r="R594" s="272"/>
      <c r="S594" s="273"/>
      <c r="T594" s="274"/>
      <c r="U594" s="179"/>
      <c r="V594" s="180"/>
    </row>
    <row r="595" spans="1:22" ht="39.950000000000003" customHeight="1" x14ac:dyDescent="0.25">
      <c r="A595" s="254"/>
      <c r="B595" s="255"/>
      <c r="C595" s="256"/>
      <c r="D595" s="257"/>
      <c r="E595" s="257"/>
      <c r="F595" s="257"/>
      <c r="G595" s="257"/>
      <c r="H595" s="135">
        <f>IF(Tabla1[[#This Row],[SUELDO BRUTO
(A)]]="",0,ROUNDDOWN(D595+E595-G595,2))</f>
        <v>0</v>
      </c>
      <c r="I595" s="257"/>
      <c r="J595" s="67">
        <f>IF(OR(Tabla1[[#This Row],[SUELDO BRUTO
(A)]]="",Tabla1[[#This Row],[SALARIO BRUTO IMPUTADO
(D)]]=""),0,I595/D595)</f>
        <v>0</v>
      </c>
      <c r="K595" s="263"/>
      <c r="L595" s="138">
        <f>IF(OR(Tabla1[[#This Row],[S. SOCIAL / OTROS 
A CARGO EMPRESA
(B)]]="",Tabla1[[#This Row],[% IMPUTACIÓN ]]=""),0,E595*J595)</f>
        <v>0</v>
      </c>
      <c r="M595" s="135">
        <f>MIN(Tabla1[[#This Row],[S. SOCIAL EMPRESA (DECLARADA POR LA UNIVERSIDAD)]],Tabla1[[#This Row],[S. SOCIAL EMPRESA (MÁXIMO IMPUTABLE)]])</f>
        <v>0</v>
      </c>
      <c r="N595" s="138">
        <f>IF(OR(Tabla1[[#This Row],[BONIFICACIÓN CUOTAS S. SOCIAL EMPRESA
(C)]]="",Tabla1[[#This Row],[% IMPUTACIÓN ]]=""),0,G595*J595)</f>
        <v>0</v>
      </c>
      <c r="O595" s="139">
        <f t="shared" ref="O595:O616" si="9">ROUNDDOWN(I595+M595-N595,2)</f>
        <v>0</v>
      </c>
      <c r="P595" s="270"/>
      <c r="Q595" s="271"/>
      <c r="R595" s="272"/>
      <c r="S595" s="273"/>
      <c r="T595" s="274"/>
      <c r="U595" s="179"/>
      <c r="V595" s="180"/>
    </row>
    <row r="596" spans="1:22" ht="39.950000000000003" customHeight="1" x14ac:dyDescent="0.25">
      <c r="A596" s="254"/>
      <c r="B596" s="255"/>
      <c r="C596" s="256"/>
      <c r="D596" s="257"/>
      <c r="E596" s="257"/>
      <c r="F596" s="257"/>
      <c r="G596" s="257"/>
      <c r="H596" s="135">
        <f>IF(Tabla1[[#This Row],[SUELDO BRUTO
(A)]]="",0,ROUNDDOWN(D596+E596-G596,2))</f>
        <v>0</v>
      </c>
      <c r="I596" s="257"/>
      <c r="J596" s="67">
        <f>IF(OR(Tabla1[[#This Row],[SUELDO BRUTO
(A)]]="",Tabla1[[#This Row],[SALARIO BRUTO IMPUTADO
(D)]]=""),0,I596/D596)</f>
        <v>0</v>
      </c>
      <c r="K596" s="263"/>
      <c r="L596" s="138">
        <f>IF(OR(Tabla1[[#This Row],[S. SOCIAL / OTROS 
A CARGO EMPRESA
(B)]]="",Tabla1[[#This Row],[% IMPUTACIÓN ]]=""),0,E596*J596)</f>
        <v>0</v>
      </c>
      <c r="M596" s="135">
        <f>MIN(Tabla1[[#This Row],[S. SOCIAL EMPRESA (DECLARADA POR LA UNIVERSIDAD)]],Tabla1[[#This Row],[S. SOCIAL EMPRESA (MÁXIMO IMPUTABLE)]])</f>
        <v>0</v>
      </c>
      <c r="N596" s="138">
        <f>IF(OR(Tabla1[[#This Row],[BONIFICACIÓN CUOTAS S. SOCIAL EMPRESA
(C)]]="",Tabla1[[#This Row],[% IMPUTACIÓN ]]=""),0,G596*J596)</f>
        <v>0</v>
      </c>
      <c r="O596" s="139">
        <f t="shared" si="9"/>
        <v>0</v>
      </c>
      <c r="P596" s="270"/>
      <c r="Q596" s="271"/>
      <c r="R596" s="272"/>
      <c r="S596" s="273"/>
      <c r="T596" s="274"/>
      <c r="U596" s="179"/>
      <c r="V596" s="180"/>
    </row>
    <row r="597" spans="1:22" ht="39.950000000000003" customHeight="1" x14ac:dyDescent="0.25">
      <c r="A597" s="254"/>
      <c r="B597" s="255"/>
      <c r="C597" s="256"/>
      <c r="D597" s="257"/>
      <c r="E597" s="257"/>
      <c r="F597" s="257"/>
      <c r="G597" s="257"/>
      <c r="H597" s="135">
        <f>IF(Tabla1[[#This Row],[SUELDO BRUTO
(A)]]="",0,ROUNDDOWN(D597+E597-G597,2))</f>
        <v>0</v>
      </c>
      <c r="I597" s="257"/>
      <c r="J597" s="67">
        <f>IF(OR(Tabla1[[#This Row],[SUELDO BRUTO
(A)]]="",Tabla1[[#This Row],[SALARIO BRUTO IMPUTADO
(D)]]=""),0,I597/D597)</f>
        <v>0</v>
      </c>
      <c r="K597" s="263"/>
      <c r="L597" s="138">
        <f>IF(OR(Tabla1[[#This Row],[S. SOCIAL / OTROS 
A CARGO EMPRESA
(B)]]="",Tabla1[[#This Row],[% IMPUTACIÓN ]]=""),0,E597*J597)</f>
        <v>0</v>
      </c>
      <c r="M597" s="135">
        <f>MIN(Tabla1[[#This Row],[S. SOCIAL EMPRESA (DECLARADA POR LA UNIVERSIDAD)]],Tabla1[[#This Row],[S. SOCIAL EMPRESA (MÁXIMO IMPUTABLE)]])</f>
        <v>0</v>
      </c>
      <c r="N597" s="138">
        <f>IF(OR(Tabla1[[#This Row],[BONIFICACIÓN CUOTAS S. SOCIAL EMPRESA
(C)]]="",Tabla1[[#This Row],[% IMPUTACIÓN ]]=""),0,G597*J597)</f>
        <v>0</v>
      </c>
      <c r="O597" s="139">
        <f t="shared" si="9"/>
        <v>0</v>
      </c>
      <c r="P597" s="270"/>
      <c r="Q597" s="271"/>
      <c r="R597" s="272"/>
      <c r="S597" s="273"/>
      <c r="T597" s="274"/>
      <c r="U597" s="179"/>
      <c r="V597" s="180"/>
    </row>
    <row r="598" spans="1:22" ht="39.950000000000003" customHeight="1" x14ac:dyDescent="0.25">
      <c r="A598" s="254"/>
      <c r="B598" s="255"/>
      <c r="C598" s="256"/>
      <c r="D598" s="257"/>
      <c r="E598" s="257"/>
      <c r="F598" s="257"/>
      <c r="G598" s="257"/>
      <c r="H598" s="135">
        <f>IF(Tabla1[[#This Row],[SUELDO BRUTO
(A)]]="",0,ROUNDDOWN(D598+E598-G598,2))</f>
        <v>0</v>
      </c>
      <c r="I598" s="257"/>
      <c r="J598" s="67">
        <f>IF(OR(Tabla1[[#This Row],[SUELDO BRUTO
(A)]]="",Tabla1[[#This Row],[SALARIO BRUTO IMPUTADO
(D)]]=""),0,I598/D598)</f>
        <v>0</v>
      </c>
      <c r="K598" s="263"/>
      <c r="L598" s="138">
        <f>IF(OR(Tabla1[[#This Row],[S. SOCIAL / OTROS 
A CARGO EMPRESA
(B)]]="",Tabla1[[#This Row],[% IMPUTACIÓN ]]=""),0,E598*J598)</f>
        <v>0</v>
      </c>
      <c r="M598" s="135">
        <f>MIN(Tabla1[[#This Row],[S. SOCIAL EMPRESA (DECLARADA POR LA UNIVERSIDAD)]],Tabla1[[#This Row],[S. SOCIAL EMPRESA (MÁXIMO IMPUTABLE)]])</f>
        <v>0</v>
      </c>
      <c r="N598" s="138">
        <f>IF(OR(Tabla1[[#This Row],[BONIFICACIÓN CUOTAS S. SOCIAL EMPRESA
(C)]]="",Tabla1[[#This Row],[% IMPUTACIÓN ]]=""),0,G598*J598)</f>
        <v>0</v>
      </c>
      <c r="O598" s="139">
        <f t="shared" si="9"/>
        <v>0</v>
      </c>
      <c r="P598" s="270"/>
      <c r="Q598" s="271"/>
      <c r="R598" s="272"/>
      <c r="S598" s="273"/>
      <c r="T598" s="274"/>
      <c r="U598" s="179"/>
      <c r="V598" s="180"/>
    </row>
    <row r="599" spans="1:22" ht="39.950000000000003" customHeight="1" x14ac:dyDescent="0.25">
      <c r="A599" s="254"/>
      <c r="B599" s="255"/>
      <c r="C599" s="256"/>
      <c r="D599" s="257"/>
      <c r="E599" s="257"/>
      <c r="F599" s="257"/>
      <c r="G599" s="257"/>
      <c r="H599" s="135">
        <f>IF(Tabla1[[#This Row],[SUELDO BRUTO
(A)]]="",0,ROUNDDOWN(D599+E599-G599,2))</f>
        <v>0</v>
      </c>
      <c r="I599" s="257"/>
      <c r="J599" s="67">
        <f>IF(OR(Tabla1[[#This Row],[SUELDO BRUTO
(A)]]="",Tabla1[[#This Row],[SALARIO BRUTO IMPUTADO
(D)]]=""),0,I599/D599)</f>
        <v>0</v>
      </c>
      <c r="K599" s="263"/>
      <c r="L599" s="138">
        <f>IF(OR(Tabla1[[#This Row],[S. SOCIAL / OTROS 
A CARGO EMPRESA
(B)]]="",Tabla1[[#This Row],[% IMPUTACIÓN ]]=""),0,E599*J599)</f>
        <v>0</v>
      </c>
      <c r="M599" s="135">
        <f>MIN(Tabla1[[#This Row],[S. SOCIAL EMPRESA (DECLARADA POR LA UNIVERSIDAD)]],Tabla1[[#This Row],[S. SOCIAL EMPRESA (MÁXIMO IMPUTABLE)]])</f>
        <v>0</v>
      </c>
      <c r="N599" s="138">
        <f>IF(OR(Tabla1[[#This Row],[BONIFICACIÓN CUOTAS S. SOCIAL EMPRESA
(C)]]="",Tabla1[[#This Row],[% IMPUTACIÓN ]]=""),0,G599*J599)</f>
        <v>0</v>
      </c>
      <c r="O599" s="139">
        <f t="shared" si="9"/>
        <v>0</v>
      </c>
      <c r="P599" s="270"/>
      <c r="Q599" s="271"/>
      <c r="R599" s="272"/>
      <c r="S599" s="273"/>
      <c r="T599" s="274"/>
      <c r="U599" s="179"/>
      <c r="V599" s="180"/>
    </row>
    <row r="600" spans="1:22" ht="39.950000000000003" customHeight="1" x14ac:dyDescent="0.25">
      <c r="A600" s="254"/>
      <c r="B600" s="255"/>
      <c r="C600" s="256"/>
      <c r="D600" s="257"/>
      <c r="E600" s="257"/>
      <c r="F600" s="257"/>
      <c r="G600" s="257"/>
      <c r="H600" s="135">
        <f>IF(Tabla1[[#This Row],[SUELDO BRUTO
(A)]]="",0,ROUNDDOWN(D600+E600-G600,2))</f>
        <v>0</v>
      </c>
      <c r="I600" s="257"/>
      <c r="J600" s="67">
        <f>IF(OR(Tabla1[[#This Row],[SUELDO BRUTO
(A)]]="",Tabla1[[#This Row],[SALARIO BRUTO IMPUTADO
(D)]]=""),0,I600/D600)</f>
        <v>0</v>
      </c>
      <c r="K600" s="263"/>
      <c r="L600" s="138">
        <f>IF(OR(Tabla1[[#This Row],[S. SOCIAL / OTROS 
A CARGO EMPRESA
(B)]]="",Tabla1[[#This Row],[% IMPUTACIÓN ]]=""),0,E600*J600)</f>
        <v>0</v>
      </c>
      <c r="M600" s="135">
        <f>MIN(Tabla1[[#This Row],[S. SOCIAL EMPRESA (DECLARADA POR LA UNIVERSIDAD)]],Tabla1[[#This Row],[S. SOCIAL EMPRESA (MÁXIMO IMPUTABLE)]])</f>
        <v>0</v>
      </c>
      <c r="N600" s="138">
        <f>IF(OR(Tabla1[[#This Row],[BONIFICACIÓN CUOTAS S. SOCIAL EMPRESA
(C)]]="",Tabla1[[#This Row],[% IMPUTACIÓN ]]=""),0,G600*J600)</f>
        <v>0</v>
      </c>
      <c r="O600" s="139">
        <f t="shared" si="9"/>
        <v>0</v>
      </c>
      <c r="P600" s="270"/>
      <c r="Q600" s="271"/>
      <c r="R600" s="272"/>
      <c r="S600" s="273"/>
      <c r="T600" s="274"/>
      <c r="U600" s="179"/>
      <c r="V600" s="180"/>
    </row>
    <row r="601" spans="1:22" ht="39.950000000000003" customHeight="1" x14ac:dyDescent="0.25">
      <c r="A601" s="254"/>
      <c r="B601" s="255"/>
      <c r="C601" s="256"/>
      <c r="D601" s="257"/>
      <c r="E601" s="257"/>
      <c r="F601" s="257"/>
      <c r="G601" s="257"/>
      <c r="H601" s="135">
        <f>IF(Tabla1[[#This Row],[SUELDO BRUTO
(A)]]="",0,ROUNDDOWN(D601+E601-G601,2))</f>
        <v>0</v>
      </c>
      <c r="I601" s="257"/>
      <c r="J601" s="67">
        <f>IF(OR(Tabla1[[#This Row],[SUELDO BRUTO
(A)]]="",Tabla1[[#This Row],[SALARIO BRUTO IMPUTADO
(D)]]=""),0,I601/D601)</f>
        <v>0</v>
      </c>
      <c r="K601" s="263"/>
      <c r="L601" s="138">
        <f>IF(OR(Tabla1[[#This Row],[S. SOCIAL / OTROS 
A CARGO EMPRESA
(B)]]="",Tabla1[[#This Row],[% IMPUTACIÓN ]]=""),0,E601*J601)</f>
        <v>0</v>
      </c>
      <c r="M601" s="135">
        <f>MIN(Tabla1[[#This Row],[S. SOCIAL EMPRESA (DECLARADA POR LA UNIVERSIDAD)]],Tabla1[[#This Row],[S. SOCIAL EMPRESA (MÁXIMO IMPUTABLE)]])</f>
        <v>0</v>
      </c>
      <c r="N601" s="138">
        <f>IF(OR(Tabla1[[#This Row],[BONIFICACIÓN CUOTAS S. SOCIAL EMPRESA
(C)]]="",Tabla1[[#This Row],[% IMPUTACIÓN ]]=""),0,G601*J601)</f>
        <v>0</v>
      </c>
      <c r="O601" s="139">
        <f t="shared" si="9"/>
        <v>0</v>
      </c>
      <c r="P601" s="270"/>
      <c r="Q601" s="271"/>
      <c r="R601" s="272"/>
      <c r="S601" s="273"/>
      <c r="T601" s="274"/>
      <c r="U601" s="179"/>
      <c r="V601" s="180"/>
    </row>
    <row r="602" spans="1:22" ht="39.950000000000003" customHeight="1" x14ac:dyDescent="0.25">
      <c r="A602" s="254"/>
      <c r="B602" s="255"/>
      <c r="C602" s="256"/>
      <c r="D602" s="257"/>
      <c r="E602" s="257"/>
      <c r="F602" s="257"/>
      <c r="G602" s="257"/>
      <c r="H602" s="135">
        <f>IF(Tabla1[[#This Row],[SUELDO BRUTO
(A)]]="",0,ROUNDDOWN(D602+E602-G602,2))</f>
        <v>0</v>
      </c>
      <c r="I602" s="257"/>
      <c r="J602" s="67">
        <f>IF(OR(Tabla1[[#This Row],[SUELDO BRUTO
(A)]]="",Tabla1[[#This Row],[SALARIO BRUTO IMPUTADO
(D)]]=""),0,I602/D602)</f>
        <v>0</v>
      </c>
      <c r="K602" s="263"/>
      <c r="L602" s="138">
        <f>IF(OR(Tabla1[[#This Row],[S. SOCIAL / OTROS 
A CARGO EMPRESA
(B)]]="",Tabla1[[#This Row],[% IMPUTACIÓN ]]=""),0,E602*J602)</f>
        <v>0</v>
      </c>
      <c r="M602" s="135">
        <f>MIN(Tabla1[[#This Row],[S. SOCIAL EMPRESA (DECLARADA POR LA UNIVERSIDAD)]],Tabla1[[#This Row],[S. SOCIAL EMPRESA (MÁXIMO IMPUTABLE)]])</f>
        <v>0</v>
      </c>
      <c r="N602" s="138">
        <f>IF(OR(Tabla1[[#This Row],[BONIFICACIÓN CUOTAS S. SOCIAL EMPRESA
(C)]]="",Tabla1[[#This Row],[% IMPUTACIÓN ]]=""),0,G602*J602)</f>
        <v>0</v>
      </c>
      <c r="O602" s="139">
        <f t="shared" si="9"/>
        <v>0</v>
      </c>
      <c r="P602" s="270"/>
      <c r="Q602" s="271"/>
      <c r="R602" s="272"/>
      <c r="S602" s="273"/>
      <c r="T602" s="274"/>
      <c r="U602" s="179"/>
      <c r="V602" s="180"/>
    </row>
    <row r="603" spans="1:22" ht="39.950000000000003" customHeight="1" x14ac:dyDescent="0.25">
      <c r="A603" s="254"/>
      <c r="B603" s="255"/>
      <c r="C603" s="256"/>
      <c r="D603" s="257"/>
      <c r="E603" s="257"/>
      <c r="F603" s="257"/>
      <c r="G603" s="257"/>
      <c r="H603" s="135">
        <f>IF(Tabla1[[#This Row],[SUELDO BRUTO
(A)]]="",0,ROUNDDOWN(D603+E603-G603,2))</f>
        <v>0</v>
      </c>
      <c r="I603" s="257"/>
      <c r="J603" s="67">
        <f>IF(OR(Tabla1[[#This Row],[SUELDO BRUTO
(A)]]="",Tabla1[[#This Row],[SALARIO BRUTO IMPUTADO
(D)]]=""),0,I603/D603)</f>
        <v>0</v>
      </c>
      <c r="K603" s="263"/>
      <c r="L603" s="138">
        <f>IF(OR(Tabla1[[#This Row],[S. SOCIAL / OTROS 
A CARGO EMPRESA
(B)]]="",Tabla1[[#This Row],[% IMPUTACIÓN ]]=""),0,E603*J603)</f>
        <v>0</v>
      </c>
      <c r="M603" s="135">
        <f>MIN(Tabla1[[#This Row],[S. SOCIAL EMPRESA (DECLARADA POR LA UNIVERSIDAD)]],Tabla1[[#This Row],[S. SOCIAL EMPRESA (MÁXIMO IMPUTABLE)]])</f>
        <v>0</v>
      </c>
      <c r="N603" s="138">
        <f>IF(OR(Tabla1[[#This Row],[BONIFICACIÓN CUOTAS S. SOCIAL EMPRESA
(C)]]="",Tabla1[[#This Row],[% IMPUTACIÓN ]]=""),0,G603*J603)</f>
        <v>0</v>
      </c>
      <c r="O603" s="139">
        <f t="shared" si="9"/>
        <v>0</v>
      </c>
      <c r="P603" s="270"/>
      <c r="Q603" s="271"/>
      <c r="R603" s="272"/>
      <c r="S603" s="273"/>
      <c r="T603" s="274"/>
      <c r="U603" s="179"/>
      <c r="V603" s="180"/>
    </row>
    <row r="604" spans="1:22" ht="39.950000000000003" customHeight="1" x14ac:dyDescent="0.25">
      <c r="A604" s="254"/>
      <c r="B604" s="255"/>
      <c r="C604" s="256"/>
      <c r="D604" s="257"/>
      <c r="E604" s="257"/>
      <c r="F604" s="257"/>
      <c r="G604" s="257"/>
      <c r="H604" s="135">
        <f>IF(Tabla1[[#This Row],[SUELDO BRUTO
(A)]]="",0,ROUNDDOWN(D604+E604-G604,2))</f>
        <v>0</v>
      </c>
      <c r="I604" s="257"/>
      <c r="J604" s="67">
        <f>IF(OR(Tabla1[[#This Row],[SUELDO BRUTO
(A)]]="",Tabla1[[#This Row],[SALARIO BRUTO IMPUTADO
(D)]]=""),0,I604/D604)</f>
        <v>0</v>
      </c>
      <c r="K604" s="263"/>
      <c r="L604" s="138">
        <f>IF(OR(Tabla1[[#This Row],[S. SOCIAL / OTROS 
A CARGO EMPRESA
(B)]]="",Tabla1[[#This Row],[% IMPUTACIÓN ]]=""),0,E604*J604)</f>
        <v>0</v>
      </c>
      <c r="M604" s="135">
        <f>MIN(Tabla1[[#This Row],[S. SOCIAL EMPRESA (DECLARADA POR LA UNIVERSIDAD)]],Tabla1[[#This Row],[S. SOCIAL EMPRESA (MÁXIMO IMPUTABLE)]])</f>
        <v>0</v>
      </c>
      <c r="N604" s="138">
        <f>IF(OR(Tabla1[[#This Row],[BONIFICACIÓN CUOTAS S. SOCIAL EMPRESA
(C)]]="",Tabla1[[#This Row],[% IMPUTACIÓN ]]=""),0,G604*J604)</f>
        <v>0</v>
      </c>
      <c r="O604" s="139">
        <f t="shared" si="9"/>
        <v>0</v>
      </c>
      <c r="P604" s="270"/>
      <c r="Q604" s="271"/>
      <c r="R604" s="272"/>
      <c r="S604" s="273"/>
      <c r="T604" s="274"/>
      <c r="U604" s="179"/>
      <c r="V604" s="180"/>
    </row>
    <row r="605" spans="1:22" ht="39.950000000000003" customHeight="1" x14ac:dyDescent="0.25">
      <c r="A605" s="254"/>
      <c r="B605" s="255"/>
      <c r="C605" s="256"/>
      <c r="D605" s="257"/>
      <c r="E605" s="257"/>
      <c r="F605" s="257"/>
      <c r="G605" s="257"/>
      <c r="H605" s="135">
        <f>IF(Tabla1[[#This Row],[SUELDO BRUTO
(A)]]="",0,ROUNDDOWN(D605+E605-G605,2))</f>
        <v>0</v>
      </c>
      <c r="I605" s="257"/>
      <c r="J605" s="67">
        <f>IF(OR(Tabla1[[#This Row],[SUELDO BRUTO
(A)]]="",Tabla1[[#This Row],[SALARIO BRUTO IMPUTADO
(D)]]=""),0,I605/D605)</f>
        <v>0</v>
      </c>
      <c r="K605" s="263"/>
      <c r="L605" s="138">
        <f>IF(OR(Tabla1[[#This Row],[S. SOCIAL / OTROS 
A CARGO EMPRESA
(B)]]="",Tabla1[[#This Row],[% IMPUTACIÓN ]]=""),0,E605*J605)</f>
        <v>0</v>
      </c>
      <c r="M605" s="135">
        <f>MIN(Tabla1[[#This Row],[S. SOCIAL EMPRESA (DECLARADA POR LA UNIVERSIDAD)]],Tabla1[[#This Row],[S. SOCIAL EMPRESA (MÁXIMO IMPUTABLE)]])</f>
        <v>0</v>
      </c>
      <c r="N605" s="138">
        <f>IF(OR(Tabla1[[#This Row],[BONIFICACIÓN CUOTAS S. SOCIAL EMPRESA
(C)]]="",Tabla1[[#This Row],[% IMPUTACIÓN ]]=""),0,G605*J605)</f>
        <v>0</v>
      </c>
      <c r="O605" s="139">
        <f t="shared" si="9"/>
        <v>0</v>
      </c>
      <c r="P605" s="270"/>
      <c r="Q605" s="271"/>
      <c r="R605" s="272"/>
      <c r="S605" s="273"/>
      <c r="T605" s="274"/>
      <c r="U605" s="179"/>
      <c r="V605" s="180"/>
    </row>
    <row r="606" spans="1:22" ht="39.950000000000003" customHeight="1" x14ac:dyDescent="0.25">
      <c r="A606" s="254"/>
      <c r="B606" s="255"/>
      <c r="C606" s="256"/>
      <c r="D606" s="257"/>
      <c r="E606" s="257"/>
      <c r="F606" s="257"/>
      <c r="G606" s="257"/>
      <c r="H606" s="135">
        <f>IF(Tabla1[[#This Row],[SUELDO BRUTO
(A)]]="",0,ROUNDDOWN(D606+E606-G606,2))</f>
        <v>0</v>
      </c>
      <c r="I606" s="257"/>
      <c r="J606" s="67">
        <f>IF(OR(Tabla1[[#This Row],[SUELDO BRUTO
(A)]]="",Tabla1[[#This Row],[SALARIO BRUTO IMPUTADO
(D)]]=""),0,I606/D606)</f>
        <v>0</v>
      </c>
      <c r="K606" s="263"/>
      <c r="L606" s="138">
        <f>IF(OR(Tabla1[[#This Row],[S. SOCIAL / OTROS 
A CARGO EMPRESA
(B)]]="",Tabla1[[#This Row],[% IMPUTACIÓN ]]=""),0,E606*J606)</f>
        <v>0</v>
      </c>
      <c r="M606" s="135">
        <f>MIN(Tabla1[[#This Row],[S. SOCIAL EMPRESA (DECLARADA POR LA UNIVERSIDAD)]],Tabla1[[#This Row],[S. SOCIAL EMPRESA (MÁXIMO IMPUTABLE)]])</f>
        <v>0</v>
      </c>
      <c r="N606" s="138">
        <f>IF(OR(Tabla1[[#This Row],[BONIFICACIÓN CUOTAS S. SOCIAL EMPRESA
(C)]]="",Tabla1[[#This Row],[% IMPUTACIÓN ]]=""),0,G606*J606)</f>
        <v>0</v>
      </c>
      <c r="O606" s="139">
        <f t="shared" si="9"/>
        <v>0</v>
      </c>
      <c r="P606" s="270"/>
      <c r="Q606" s="271"/>
      <c r="R606" s="272"/>
      <c r="S606" s="273"/>
      <c r="T606" s="274"/>
      <c r="U606" s="179"/>
      <c r="V606" s="180"/>
    </row>
    <row r="607" spans="1:22" ht="39.950000000000003" customHeight="1" x14ac:dyDescent="0.25">
      <c r="A607" s="254"/>
      <c r="B607" s="255"/>
      <c r="C607" s="256"/>
      <c r="D607" s="257"/>
      <c r="E607" s="257"/>
      <c r="F607" s="257"/>
      <c r="G607" s="257"/>
      <c r="H607" s="135">
        <f>IF(Tabla1[[#This Row],[SUELDO BRUTO
(A)]]="",0,ROUNDDOWN(D607+E607-G607,2))</f>
        <v>0</v>
      </c>
      <c r="I607" s="257"/>
      <c r="J607" s="67">
        <f>IF(OR(Tabla1[[#This Row],[SUELDO BRUTO
(A)]]="",Tabla1[[#This Row],[SALARIO BRUTO IMPUTADO
(D)]]=""),0,I607/D607)</f>
        <v>0</v>
      </c>
      <c r="K607" s="263"/>
      <c r="L607" s="138">
        <f>IF(OR(Tabla1[[#This Row],[S. SOCIAL / OTROS 
A CARGO EMPRESA
(B)]]="",Tabla1[[#This Row],[% IMPUTACIÓN ]]=""),0,E607*J607)</f>
        <v>0</v>
      </c>
      <c r="M607" s="135">
        <f>MIN(Tabla1[[#This Row],[S. SOCIAL EMPRESA (DECLARADA POR LA UNIVERSIDAD)]],Tabla1[[#This Row],[S. SOCIAL EMPRESA (MÁXIMO IMPUTABLE)]])</f>
        <v>0</v>
      </c>
      <c r="N607" s="138">
        <f>IF(OR(Tabla1[[#This Row],[BONIFICACIÓN CUOTAS S. SOCIAL EMPRESA
(C)]]="",Tabla1[[#This Row],[% IMPUTACIÓN ]]=""),0,G607*J607)</f>
        <v>0</v>
      </c>
      <c r="O607" s="139">
        <f t="shared" si="9"/>
        <v>0</v>
      </c>
      <c r="P607" s="270"/>
      <c r="Q607" s="271"/>
      <c r="R607" s="272"/>
      <c r="S607" s="273"/>
      <c r="T607" s="274"/>
      <c r="U607" s="179"/>
      <c r="V607" s="180"/>
    </row>
    <row r="608" spans="1:22" ht="39.950000000000003" customHeight="1" x14ac:dyDescent="0.25">
      <c r="A608" s="254"/>
      <c r="B608" s="255"/>
      <c r="C608" s="256"/>
      <c r="D608" s="257"/>
      <c r="E608" s="257"/>
      <c r="F608" s="257"/>
      <c r="G608" s="257"/>
      <c r="H608" s="135">
        <f>IF(Tabla1[[#This Row],[SUELDO BRUTO
(A)]]="",0,ROUNDDOWN(D608+E608-G608,2))</f>
        <v>0</v>
      </c>
      <c r="I608" s="257"/>
      <c r="J608" s="67">
        <f>IF(OR(Tabla1[[#This Row],[SUELDO BRUTO
(A)]]="",Tabla1[[#This Row],[SALARIO BRUTO IMPUTADO
(D)]]=""),0,I608/D608)</f>
        <v>0</v>
      </c>
      <c r="K608" s="263"/>
      <c r="L608" s="138">
        <f>IF(OR(Tabla1[[#This Row],[S. SOCIAL / OTROS 
A CARGO EMPRESA
(B)]]="",Tabla1[[#This Row],[% IMPUTACIÓN ]]=""),0,E608*J608)</f>
        <v>0</v>
      </c>
      <c r="M608" s="135">
        <f>MIN(Tabla1[[#This Row],[S. SOCIAL EMPRESA (DECLARADA POR LA UNIVERSIDAD)]],Tabla1[[#This Row],[S. SOCIAL EMPRESA (MÁXIMO IMPUTABLE)]])</f>
        <v>0</v>
      </c>
      <c r="N608" s="138">
        <f>IF(OR(Tabla1[[#This Row],[BONIFICACIÓN CUOTAS S. SOCIAL EMPRESA
(C)]]="",Tabla1[[#This Row],[% IMPUTACIÓN ]]=""),0,G608*J608)</f>
        <v>0</v>
      </c>
      <c r="O608" s="139">
        <f t="shared" si="9"/>
        <v>0</v>
      </c>
      <c r="P608" s="270"/>
      <c r="Q608" s="271"/>
      <c r="R608" s="272"/>
      <c r="S608" s="273"/>
      <c r="T608" s="274"/>
      <c r="U608" s="179"/>
      <c r="V608" s="180"/>
    </row>
    <row r="609" spans="1:22" ht="39.950000000000003" customHeight="1" x14ac:dyDescent="0.25">
      <c r="A609" s="254"/>
      <c r="B609" s="255"/>
      <c r="C609" s="256"/>
      <c r="D609" s="257"/>
      <c r="E609" s="257"/>
      <c r="F609" s="257"/>
      <c r="G609" s="257"/>
      <c r="H609" s="135">
        <f>IF(Tabla1[[#This Row],[SUELDO BRUTO
(A)]]="",0,ROUNDDOWN(D609+E609-G609,2))</f>
        <v>0</v>
      </c>
      <c r="I609" s="257"/>
      <c r="J609" s="67">
        <f>IF(OR(Tabla1[[#This Row],[SUELDO BRUTO
(A)]]="",Tabla1[[#This Row],[SALARIO BRUTO IMPUTADO
(D)]]=""),0,I609/D609)</f>
        <v>0</v>
      </c>
      <c r="K609" s="263"/>
      <c r="L609" s="138">
        <f>IF(OR(Tabla1[[#This Row],[S. SOCIAL / OTROS 
A CARGO EMPRESA
(B)]]="",Tabla1[[#This Row],[% IMPUTACIÓN ]]=""),0,E609*J609)</f>
        <v>0</v>
      </c>
      <c r="M609" s="135">
        <f>MIN(Tabla1[[#This Row],[S. SOCIAL EMPRESA (DECLARADA POR LA UNIVERSIDAD)]],Tabla1[[#This Row],[S. SOCIAL EMPRESA (MÁXIMO IMPUTABLE)]])</f>
        <v>0</v>
      </c>
      <c r="N609" s="138">
        <f>IF(OR(Tabla1[[#This Row],[BONIFICACIÓN CUOTAS S. SOCIAL EMPRESA
(C)]]="",Tabla1[[#This Row],[% IMPUTACIÓN ]]=""),0,G609*J609)</f>
        <v>0</v>
      </c>
      <c r="O609" s="139">
        <f t="shared" si="9"/>
        <v>0</v>
      </c>
      <c r="P609" s="270"/>
      <c r="Q609" s="271"/>
      <c r="R609" s="272"/>
      <c r="S609" s="273"/>
      <c r="T609" s="274"/>
      <c r="U609" s="179"/>
      <c r="V609" s="180"/>
    </row>
    <row r="610" spans="1:22" ht="39.950000000000003" customHeight="1" x14ac:dyDescent="0.25">
      <c r="A610" s="254"/>
      <c r="B610" s="255"/>
      <c r="C610" s="256"/>
      <c r="D610" s="257"/>
      <c r="E610" s="257"/>
      <c r="F610" s="257"/>
      <c r="G610" s="257"/>
      <c r="H610" s="135">
        <f>IF(Tabla1[[#This Row],[SUELDO BRUTO
(A)]]="",0,ROUNDDOWN(D610+E610-G610,2))</f>
        <v>0</v>
      </c>
      <c r="I610" s="257"/>
      <c r="J610" s="67">
        <f>IF(OR(Tabla1[[#This Row],[SUELDO BRUTO
(A)]]="",Tabla1[[#This Row],[SALARIO BRUTO IMPUTADO
(D)]]=""),0,I610/D610)</f>
        <v>0</v>
      </c>
      <c r="K610" s="263"/>
      <c r="L610" s="138">
        <f>IF(OR(Tabla1[[#This Row],[S. SOCIAL / OTROS 
A CARGO EMPRESA
(B)]]="",Tabla1[[#This Row],[% IMPUTACIÓN ]]=""),0,E610*J610)</f>
        <v>0</v>
      </c>
      <c r="M610" s="135">
        <f>MIN(Tabla1[[#This Row],[S. SOCIAL EMPRESA (DECLARADA POR LA UNIVERSIDAD)]],Tabla1[[#This Row],[S. SOCIAL EMPRESA (MÁXIMO IMPUTABLE)]])</f>
        <v>0</v>
      </c>
      <c r="N610" s="138">
        <f>IF(OR(Tabla1[[#This Row],[BONIFICACIÓN CUOTAS S. SOCIAL EMPRESA
(C)]]="",Tabla1[[#This Row],[% IMPUTACIÓN ]]=""),0,G610*J610)</f>
        <v>0</v>
      </c>
      <c r="O610" s="139">
        <f t="shared" si="9"/>
        <v>0</v>
      </c>
      <c r="P610" s="270"/>
      <c r="Q610" s="271"/>
      <c r="R610" s="272"/>
      <c r="S610" s="273"/>
      <c r="T610" s="274"/>
      <c r="U610" s="179"/>
      <c r="V610" s="180"/>
    </row>
    <row r="611" spans="1:22" ht="39.950000000000003" customHeight="1" x14ac:dyDescent="0.25">
      <c r="A611" s="254"/>
      <c r="B611" s="255"/>
      <c r="C611" s="256"/>
      <c r="D611" s="257"/>
      <c r="E611" s="257"/>
      <c r="F611" s="257"/>
      <c r="G611" s="257"/>
      <c r="H611" s="135">
        <f>IF(Tabla1[[#This Row],[SUELDO BRUTO
(A)]]="",0,ROUNDDOWN(D611+E611-G611,2))</f>
        <v>0</v>
      </c>
      <c r="I611" s="257"/>
      <c r="J611" s="67">
        <f>IF(OR(Tabla1[[#This Row],[SUELDO BRUTO
(A)]]="",Tabla1[[#This Row],[SALARIO BRUTO IMPUTADO
(D)]]=""),0,I611/D611)</f>
        <v>0</v>
      </c>
      <c r="K611" s="263"/>
      <c r="L611" s="138">
        <f>IF(OR(Tabla1[[#This Row],[S. SOCIAL / OTROS 
A CARGO EMPRESA
(B)]]="",Tabla1[[#This Row],[% IMPUTACIÓN ]]=""),0,E611*J611)</f>
        <v>0</v>
      </c>
      <c r="M611" s="135">
        <f>MIN(Tabla1[[#This Row],[S. SOCIAL EMPRESA (DECLARADA POR LA UNIVERSIDAD)]],Tabla1[[#This Row],[S. SOCIAL EMPRESA (MÁXIMO IMPUTABLE)]])</f>
        <v>0</v>
      </c>
      <c r="N611" s="138">
        <f>IF(OR(Tabla1[[#This Row],[BONIFICACIÓN CUOTAS S. SOCIAL EMPRESA
(C)]]="",Tabla1[[#This Row],[% IMPUTACIÓN ]]=""),0,G611*J611)</f>
        <v>0</v>
      </c>
      <c r="O611" s="139">
        <f t="shared" si="9"/>
        <v>0</v>
      </c>
      <c r="P611" s="270"/>
      <c r="Q611" s="271"/>
      <c r="R611" s="272"/>
      <c r="S611" s="273"/>
      <c r="T611" s="274"/>
      <c r="U611" s="179"/>
      <c r="V611" s="180"/>
    </row>
    <row r="612" spans="1:22" ht="39.950000000000003" customHeight="1" x14ac:dyDescent="0.25">
      <c r="A612" s="254"/>
      <c r="B612" s="255"/>
      <c r="C612" s="256"/>
      <c r="D612" s="257"/>
      <c r="E612" s="257"/>
      <c r="F612" s="257"/>
      <c r="G612" s="257"/>
      <c r="H612" s="135">
        <f>IF(Tabla1[[#This Row],[SUELDO BRUTO
(A)]]="",0,ROUNDDOWN(D612+E612-G612,2))</f>
        <v>0</v>
      </c>
      <c r="I612" s="257"/>
      <c r="J612" s="67">
        <f>IF(OR(Tabla1[[#This Row],[SUELDO BRUTO
(A)]]="",Tabla1[[#This Row],[SALARIO BRUTO IMPUTADO
(D)]]=""),0,I612/D612)</f>
        <v>0</v>
      </c>
      <c r="K612" s="263"/>
      <c r="L612" s="138">
        <f>IF(OR(Tabla1[[#This Row],[S. SOCIAL / OTROS 
A CARGO EMPRESA
(B)]]="",Tabla1[[#This Row],[% IMPUTACIÓN ]]=""),0,E612*J612)</f>
        <v>0</v>
      </c>
      <c r="M612" s="135">
        <f>MIN(Tabla1[[#This Row],[S. SOCIAL EMPRESA (DECLARADA POR LA UNIVERSIDAD)]],Tabla1[[#This Row],[S. SOCIAL EMPRESA (MÁXIMO IMPUTABLE)]])</f>
        <v>0</v>
      </c>
      <c r="N612" s="138">
        <f>IF(OR(Tabla1[[#This Row],[BONIFICACIÓN CUOTAS S. SOCIAL EMPRESA
(C)]]="",Tabla1[[#This Row],[% IMPUTACIÓN ]]=""),0,G612*J612)</f>
        <v>0</v>
      </c>
      <c r="O612" s="139">
        <f t="shared" si="9"/>
        <v>0</v>
      </c>
      <c r="P612" s="270"/>
      <c r="Q612" s="271"/>
      <c r="R612" s="272"/>
      <c r="S612" s="273"/>
      <c r="T612" s="274"/>
      <c r="U612" s="179"/>
      <c r="V612" s="180"/>
    </row>
    <row r="613" spans="1:22" ht="39.950000000000003" customHeight="1" x14ac:dyDescent="0.25">
      <c r="A613" s="254"/>
      <c r="B613" s="255"/>
      <c r="C613" s="256"/>
      <c r="D613" s="257"/>
      <c r="E613" s="257"/>
      <c r="F613" s="257"/>
      <c r="G613" s="257"/>
      <c r="H613" s="135">
        <f>IF(Tabla1[[#This Row],[SUELDO BRUTO
(A)]]="",0,ROUNDDOWN(D613+E613-G613,2))</f>
        <v>0</v>
      </c>
      <c r="I613" s="257"/>
      <c r="J613" s="67">
        <f>IF(OR(Tabla1[[#This Row],[SUELDO BRUTO
(A)]]="",Tabla1[[#This Row],[SALARIO BRUTO IMPUTADO
(D)]]=""),0,I613/D613)</f>
        <v>0</v>
      </c>
      <c r="K613" s="263"/>
      <c r="L613" s="138">
        <f>IF(OR(Tabla1[[#This Row],[S. SOCIAL / OTROS 
A CARGO EMPRESA
(B)]]="",Tabla1[[#This Row],[% IMPUTACIÓN ]]=""),0,E613*J613)</f>
        <v>0</v>
      </c>
      <c r="M613" s="135">
        <f>MIN(Tabla1[[#This Row],[S. SOCIAL EMPRESA (DECLARADA POR LA UNIVERSIDAD)]],Tabla1[[#This Row],[S. SOCIAL EMPRESA (MÁXIMO IMPUTABLE)]])</f>
        <v>0</v>
      </c>
      <c r="N613" s="138">
        <f>IF(OR(Tabla1[[#This Row],[BONIFICACIÓN CUOTAS S. SOCIAL EMPRESA
(C)]]="",Tabla1[[#This Row],[% IMPUTACIÓN ]]=""),0,G613*J613)</f>
        <v>0</v>
      </c>
      <c r="O613" s="139">
        <f t="shared" si="9"/>
        <v>0</v>
      </c>
      <c r="P613" s="270"/>
      <c r="Q613" s="271"/>
      <c r="R613" s="272"/>
      <c r="S613" s="273"/>
      <c r="T613" s="274"/>
      <c r="U613" s="179"/>
      <c r="V613" s="180"/>
    </row>
    <row r="614" spans="1:22" ht="39.950000000000003" customHeight="1" x14ac:dyDescent="0.25">
      <c r="A614" s="254"/>
      <c r="B614" s="255"/>
      <c r="C614" s="256"/>
      <c r="D614" s="257"/>
      <c r="E614" s="257"/>
      <c r="F614" s="257"/>
      <c r="G614" s="257"/>
      <c r="H614" s="135">
        <f>IF(Tabla1[[#This Row],[SUELDO BRUTO
(A)]]="",0,ROUNDDOWN(D614+E614-G614,2))</f>
        <v>0</v>
      </c>
      <c r="I614" s="257"/>
      <c r="J614" s="67">
        <f>IF(OR(Tabla1[[#This Row],[SUELDO BRUTO
(A)]]="",Tabla1[[#This Row],[SALARIO BRUTO IMPUTADO
(D)]]=""),0,I614/D614)</f>
        <v>0</v>
      </c>
      <c r="K614" s="263"/>
      <c r="L614" s="138">
        <f>IF(OR(Tabla1[[#This Row],[S. SOCIAL / OTROS 
A CARGO EMPRESA
(B)]]="",Tabla1[[#This Row],[% IMPUTACIÓN ]]=""),0,E614*J614)</f>
        <v>0</v>
      </c>
      <c r="M614" s="135">
        <f>MIN(Tabla1[[#This Row],[S. SOCIAL EMPRESA (DECLARADA POR LA UNIVERSIDAD)]],Tabla1[[#This Row],[S. SOCIAL EMPRESA (MÁXIMO IMPUTABLE)]])</f>
        <v>0</v>
      </c>
      <c r="N614" s="138">
        <f>IF(OR(Tabla1[[#This Row],[BONIFICACIÓN CUOTAS S. SOCIAL EMPRESA
(C)]]="",Tabla1[[#This Row],[% IMPUTACIÓN ]]=""),0,G614*J614)</f>
        <v>0</v>
      </c>
      <c r="O614" s="139">
        <f t="shared" si="9"/>
        <v>0</v>
      </c>
      <c r="P614" s="270"/>
      <c r="Q614" s="271"/>
      <c r="R614" s="272"/>
      <c r="S614" s="273"/>
      <c r="T614" s="274"/>
      <c r="U614" s="179"/>
      <c r="V614" s="180"/>
    </row>
    <row r="615" spans="1:22" ht="39.950000000000003" customHeight="1" x14ac:dyDescent="0.25">
      <c r="A615" s="254"/>
      <c r="B615" s="255"/>
      <c r="C615" s="256"/>
      <c r="D615" s="257"/>
      <c r="E615" s="257"/>
      <c r="F615" s="257"/>
      <c r="G615" s="257"/>
      <c r="H615" s="135">
        <f>IF(Tabla1[[#This Row],[SUELDO BRUTO
(A)]]="",0,ROUNDDOWN(D615+E615-G615,2))</f>
        <v>0</v>
      </c>
      <c r="I615" s="257"/>
      <c r="J615" s="67">
        <f>IF(OR(Tabla1[[#This Row],[SUELDO BRUTO
(A)]]="",Tabla1[[#This Row],[SALARIO BRUTO IMPUTADO
(D)]]=""),0,I615/D615)</f>
        <v>0</v>
      </c>
      <c r="K615" s="263"/>
      <c r="L615" s="138">
        <f>IF(OR(Tabla1[[#This Row],[S. SOCIAL / OTROS 
A CARGO EMPRESA
(B)]]="",Tabla1[[#This Row],[% IMPUTACIÓN ]]=""),0,E615*J615)</f>
        <v>0</v>
      </c>
      <c r="M615" s="135">
        <f>MIN(Tabla1[[#This Row],[S. SOCIAL EMPRESA (DECLARADA POR LA UNIVERSIDAD)]],Tabla1[[#This Row],[S. SOCIAL EMPRESA (MÁXIMO IMPUTABLE)]])</f>
        <v>0</v>
      </c>
      <c r="N615" s="138">
        <f>IF(OR(Tabla1[[#This Row],[BONIFICACIÓN CUOTAS S. SOCIAL EMPRESA
(C)]]="",Tabla1[[#This Row],[% IMPUTACIÓN ]]=""),0,G615*J615)</f>
        <v>0</v>
      </c>
      <c r="O615" s="139">
        <f t="shared" si="9"/>
        <v>0</v>
      </c>
      <c r="P615" s="270"/>
      <c r="Q615" s="271"/>
      <c r="R615" s="272"/>
      <c r="S615" s="273"/>
      <c r="T615" s="274"/>
      <c r="U615" s="179"/>
      <c r="V615" s="180"/>
    </row>
    <row r="616" spans="1:22" ht="39.950000000000003" customHeight="1" thickBot="1" x14ac:dyDescent="0.3">
      <c r="A616" s="258"/>
      <c r="B616" s="259"/>
      <c r="C616" s="260"/>
      <c r="D616" s="261"/>
      <c r="E616" s="261"/>
      <c r="F616" s="261"/>
      <c r="G616" s="257"/>
      <c r="H616" s="135">
        <f>IF(Tabla1[[#This Row],[SUELDO BRUTO
(A)]]="",0,ROUNDDOWN(D616+E616-G616,2))</f>
        <v>0</v>
      </c>
      <c r="I616" s="261"/>
      <c r="J616" s="69">
        <f>IF(OR(Tabla1[[#This Row],[SUELDO BRUTO
(A)]]="",Tabla1[[#This Row],[SALARIO BRUTO IMPUTADO
(D)]]=""),0,I616/D616)</f>
        <v>0</v>
      </c>
      <c r="K616" s="264"/>
      <c r="L616" s="138">
        <f>IF(OR(Tabla1[[#This Row],[S. SOCIAL / OTROS 
A CARGO EMPRESA
(B)]]="",Tabla1[[#This Row],[% IMPUTACIÓN ]]=""),0,E616*J616)</f>
        <v>0</v>
      </c>
      <c r="M616" s="140">
        <f>MIN(Tabla1[[#This Row],[S. SOCIAL EMPRESA (DECLARADA POR LA UNIVERSIDAD)]],Tabla1[[#This Row],[S. SOCIAL EMPRESA (MÁXIMO IMPUTABLE)]])</f>
        <v>0</v>
      </c>
      <c r="N616" s="138">
        <f>IF(OR(Tabla1[[#This Row],[BONIFICACIÓN CUOTAS S. SOCIAL EMPRESA
(C)]]="",Tabla1[[#This Row],[% IMPUTACIÓN ]]=""),0,G616*J616)</f>
        <v>0</v>
      </c>
      <c r="O616" s="139">
        <f t="shared" si="9"/>
        <v>0</v>
      </c>
      <c r="P616" s="275"/>
      <c r="Q616" s="276"/>
      <c r="R616" s="267"/>
      <c r="S616" s="268"/>
      <c r="T616" s="269"/>
      <c r="U616" s="181"/>
      <c r="V616" s="182"/>
    </row>
    <row r="617" spans="1:22" s="159" customFormat="1" ht="50.1" customHeight="1" thickBot="1" x14ac:dyDescent="0.3">
      <c r="D617" s="183"/>
      <c r="E617" s="183"/>
      <c r="F617" s="183"/>
      <c r="H617" s="101">
        <f>SUM(Tabla1[TOTAL MÁXIMO SUBVENCIONABLE
 (A + B - C)])</f>
        <v>0</v>
      </c>
      <c r="I617" s="102">
        <f>SUM(Tabla1[SALARIO BRUTO IMPUTADO
(D)])</f>
        <v>0</v>
      </c>
      <c r="J617" s="184"/>
      <c r="K617" s="184"/>
      <c r="L617" s="184"/>
      <c r="M617" s="102">
        <f>SUM(Tabla1[S. SOCIAL EMPRESA IMPUTADA
(E)])</f>
        <v>0</v>
      </c>
      <c r="N617" s="103">
        <f>SUM(Tabla1[BONIFICACIÓN CUOTAS S. SOCIAL EMPRESA
IMPUTADAS 
(F)])</f>
        <v>0</v>
      </c>
      <c r="O617" s="104">
        <f>SUM(Tabla1[IMPORTE IMPUTADO SUBVENCIONABLE
(D + E - F)])</f>
        <v>0</v>
      </c>
      <c r="P617" s="185"/>
    </row>
  </sheetData>
  <sheetProtection algorithmName="SHA-512" hashValue="3pJpqR1ekm/4UGVgtM7a/t9Gslw7rpHWOTDVy/ybcdnkuDEAePSRJmrwrl2NhOQai6OTGyNzlqygzqmLrZCXow==" saltValue="uFxCvf8HX/cqqYvNnHS8VQ==" spinCount="100000" sheet="1" formatCells="0" formatColumns="0" formatRows="0" autoFilter="0"/>
  <autoFilter ref="U18:V18" xr:uid="{3F20B4AE-3383-41F0-9DF0-D6998714D15B}"/>
  <mergeCells count="3">
    <mergeCell ref="A17:T17"/>
    <mergeCell ref="A9:H9"/>
    <mergeCell ref="D3:H3"/>
  </mergeCells>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10ED2FCC-2D30-498C-80BC-6696AAC56440}">
          <x14:formula1>
            <xm:f>Desplegables!$J$5:$J$7</xm:f>
          </x14:formula1>
          <xm:sqref>B19:B616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70081-EFDE-4ADC-A4C8-C63AE159027D}">
  <dimension ref="A1:O385"/>
  <sheetViews>
    <sheetView topLeftCell="A3" zoomScale="55" zoomScaleNormal="55" workbookViewId="0">
      <selection activeCell="A17" sqref="A17"/>
    </sheetView>
  </sheetViews>
  <sheetFormatPr baseColWidth="10" defaultColWidth="10.85546875" defaultRowHeight="15" x14ac:dyDescent="0.25"/>
  <cols>
    <col min="1" max="1" width="42" style="32" customWidth="1"/>
    <col min="2" max="2" width="55.28515625" style="32" customWidth="1"/>
    <col min="3" max="3" width="33.5703125" style="33" customWidth="1"/>
    <col min="4" max="4" width="50" style="33" customWidth="1"/>
    <col min="5" max="5" width="40.42578125" style="33" customWidth="1"/>
    <col min="6" max="6" width="37.42578125" style="32" customWidth="1"/>
    <col min="7" max="7" width="36.85546875" style="32" customWidth="1"/>
    <col min="8" max="8" width="38.42578125" style="32" bestFit="1" customWidth="1"/>
    <col min="9" max="9" width="29.140625" style="34" customWidth="1"/>
    <col min="10" max="10" width="26.85546875" style="34" customWidth="1"/>
    <col min="11" max="11" width="28.85546875" style="32" customWidth="1"/>
    <col min="12" max="12" width="24.85546875" style="32" bestFit="1" customWidth="1"/>
    <col min="13" max="13" width="40.85546875" style="33" customWidth="1"/>
    <col min="14" max="14" width="39.42578125" style="33" customWidth="1"/>
    <col min="15" max="15" width="42.42578125" style="32" customWidth="1"/>
    <col min="16" max="16384" width="10.85546875" style="29"/>
  </cols>
  <sheetData>
    <row r="1" spans="1:15" hidden="1" x14ac:dyDescent="0.25">
      <c r="A1" s="29"/>
      <c r="B1" s="29"/>
      <c r="C1" s="29"/>
      <c r="D1" s="29"/>
      <c r="E1" s="29"/>
      <c r="F1" s="29"/>
      <c r="G1" s="29"/>
      <c r="H1" s="29"/>
      <c r="I1" s="29"/>
      <c r="J1" s="29"/>
      <c r="K1" s="29"/>
      <c r="L1" s="29"/>
      <c r="M1" s="29"/>
      <c r="N1" s="29"/>
      <c r="O1" s="29"/>
    </row>
    <row r="2" spans="1:15" hidden="1" x14ac:dyDescent="0.25">
      <c r="A2" s="29"/>
      <c r="B2" s="29"/>
      <c r="C2" s="29"/>
      <c r="D2" s="29"/>
      <c r="E2" s="29"/>
      <c r="F2" s="29"/>
      <c r="G2" s="29"/>
      <c r="H2" s="29"/>
      <c r="I2" s="29"/>
      <c r="J2" s="29"/>
      <c r="K2" s="29"/>
      <c r="L2" s="29"/>
      <c r="M2" s="29"/>
      <c r="N2" s="29"/>
      <c r="O2" s="29"/>
    </row>
    <row r="3" spans="1:15" ht="124.5" customHeight="1" thickBot="1" x14ac:dyDescent="0.3">
      <c r="A3" s="29"/>
      <c r="B3" s="29"/>
      <c r="C3" s="29"/>
      <c r="D3" s="29"/>
      <c r="E3" s="29"/>
      <c r="F3" s="29"/>
      <c r="G3" s="29"/>
      <c r="H3" s="29"/>
      <c r="I3" s="29"/>
      <c r="J3" s="29"/>
      <c r="K3" s="29"/>
      <c r="L3" s="29"/>
      <c r="M3" s="29"/>
      <c r="N3" s="29"/>
      <c r="O3" s="29"/>
    </row>
    <row r="4" spans="1:15" ht="28.15" customHeight="1" thickBot="1" x14ac:dyDescent="0.3">
      <c r="A4" s="20" t="s">
        <v>0</v>
      </c>
      <c r="B4" s="21" t="s">
        <v>1</v>
      </c>
      <c r="C4" s="21" t="s">
        <v>237</v>
      </c>
      <c r="D4" s="21" t="s">
        <v>6</v>
      </c>
      <c r="E4" s="21" t="s">
        <v>3</v>
      </c>
      <c r="F4" s="21" t="s">
        <v>4</v>
      </c>
      <c r="G4" s="21" t="s">
        <v>5</v>
      </c>
      <c r="H4" s="22" t="s">
        <v>22</v>
      </c>
      <c r="I4" s="29"/>
      <c r="J4" s="29"/>
      <c r="K4" s="29"/>
      <c r="L4" s="29"/>
      <c r="M4" s="29"/>
      <c r="N4" s="29"/>
      <c r="O4" s="29"/>
    </row>
    <row r="5" spans="1:15" ht="79.5" customHeight="1" thickBot="1" x14ac:dyDescent="0.3">
      <c r="A5" s="19" t="str">
        <f>IF('Datos generales'!F32=0,"Debe seleccionar primero un expediente en la hoja ""Datos generales""",'Datos generales'!F32)</f>
        <v>Debe seleccionar primero un expediente en la hoja "Datos generales"</v>
      </c>
      <c r="B5" s="23" t="str">
        <f>IF('Datos generales'!G32=0,"",'Datos generales'!G32)</f>
        <v/>
      </c>
      <c r="C5" s="24" t="str">
        <f>IF('Datos generales'!H32=0,"",'Datos generales'!H32)</f>
        <v/>
      </c>
      <c r="D5" s="24" t="str">
        <f>IF('Datos generales'!I32=0,"",'Datos generales'!I32)</f>
        <v/>
      </c>
      <c r="E5" s="24" t="str">
        <f>IF('Datos generales'!J32=0,"",'Datos generales'!J32)</f>
        <v/>
      </c>
      <c r="F5" s="23" t="str">
        <f>IF('Datos generales'!K32=0,"",'Datos generales'!K32)</f>
        <v/>
      </c>
      <c r="G5" s="24" t="str">
        <f>IF('Datos generales'!L32=0,"",'Datos generales'!L32)</f>
        <v/>
      </c>
      <c r="H5" s="25" t="str">
        <f>IF('Datos generales'!M32="","",'Datos generales'!M32)</f>
        <v/>
      </c>
      <c r="I5" s="29"/>
      <c r="J5" s="29"/>
      <c r="K5" s="29"/>
      <c r="L5" s="29"/>
      <c r="M5" s="29"/>
      <c r="N5" s="29"/>
      <c r="O5" s="29"/>
    </row>
    <row r="6" spans="1:15" x14ac:dyDescent="0.25">
      <c r="A6" s="29"/>
      <c r="B6" s="29"/>
      <c r="C6" s="29"/>
      <c r="D6" s="29"/>
      <c r="E6" s="29"/>
      <c r="F6" s="29"/>
      <c r="G6" s="29"/>
      <c r="H6" s="29"/>
      <c r="I6" s="29"/>
      <c r="J6" s="29"/>
      <c r="K6" s="29"/>
      <c r="L6" s="29"/>
      <c r="M6" s="29"/>
      <c r="N6" s="29"/>
      <c r="O6" s="29"/>
    </row>
    <row r="7" spans="1:15" x14ac:dyDescent="0.25">
      <c r="A7" s="29"/>
      <c r="B7" s="29"/>
      <c r="C7" s="29"/>
      <c r="D7" s="29"/>
      <c r="E7" s="29"/>
      <c r="F7" s="29"/>
      <c r="G7" s="29"/>
      <c r="H7" s="29"/>
      <c r="I7" s="29"/>
      <c r="J7" s="29"/>
      <c r="K7" s="29"/>
      <c r="L7" s="29"/>
      <c r="M7" s="29"/>
      <c r="N7" s="29"/>
      <c r="O7" s="29"/>
    </row>
    <row r="8" spans="1:15" ht="15.75" thickBot="1" x14ac:dyDescent="0.3">
      <c r="A8" s="29"/>
      <c r="B8" s="29"/>
      <c r="C8" s="29"/>
      <c r="D8" s="29"/>
      <c r="E8" s="29"/>
      <c r="F8" s="29"/>
      <c r="G8" s="29"/>
      <c r="H8" s="29"/>
      <c r="I8" s="29"/>
      <c r="J8" s="29"/>
      <c r="K8" s="29"/>
      <c r="L8" s="29"/>
      <c r="M8" s="29"/>
      <c r="N8" s="29"/>
      <c r="O8" s="29"/>
    </row>
    <row r="9" spans="1:15" ht="159" customHeight="1" thickBot="1" x14ac:dyDescent="0.3">
      <c r="A9" s="339" t="s">
        <v>311</v>
      </c>
      <c r="B9" s="340"/>
      <c r="C9" s="340"/>
      <c r="D9" s="340"/>
      <c r="E9" s="340"/>
      <c r="F9" s="340"/>
      <c r="G9" s="340"/>
      <c r="H9" s="341"/>
      <c r="I9" s="29"/>
      <c r="J9" s="29"/>
      <c r="K9" s="29"/>
      <c r="L9" s="29"/>
      <c r="M9" s="29"/>
      <c r="N9" s="29"/>
      <c r="O9" s="29"/>
    </row>
    <row r="10" spans="1:15" x14ac:dyDescent="0.25">
      <c r="A10" s="29"/>
      <c r="B10" s="29"/>
      <c r="C10" s="29"/>
      <c r="D10" s="29"/>
      <c r="E10" s="29"/>
      <c r="F10" s="29"/>
      <c r="G10" s="29"/>
      <c r="H10" s="29"/>
      <c r="I10" s="29"/>
      <c r="J10" s="29"/>
      <c r="K10" s="29"/>
      <c r="L10" s="29"/>
      <c r="M10" s="29"/>
      <c r="N10" s="29"/>
      <c r="O10" s="29"/>
    </row>
    <row r="11" spans="1:15" x14ac:dyDescent="0.25">
      <c r="A11" s="29"/>
      <c r="B11" s="29"/>
      <c r="C11" s="29"/>
      <c r="D11" s="29"/>
      <c r="E11" s="29"/>
      <c r="F11" s="29"/>
      <c r="G11" s="29"/>
      <c r="H11" s="29"/>
      <c r="I11" s="29"/>
      <c r="J11" s="29"/>
      <c r="K11" s="29"/>
      <c r="L11" s="29"/>
      <c r="M11" s="29"/>
      <c r="N11" s="29"/>
      <c r="O11" s="29"/>
    </row>
    <row r="12" spans="1:15" x14ac:dyDescent="0.25">
      <c r="A12" s="29"/>
      <c r="B12" s="29"/>
      <c r="C12" s="29"/>
      <c r="D12" s="29"/>
      <c r="E12" s="29"/>
      <c r="F12" s="29"/>
      <c r="G12" s="29"/>
      <c r="H12" s="29"/>
      <c r="I12" s="29"/>
      <c r="J12" s="29"/>
      <c r="K12" s="29"/>
      <c r="L12" s="29"/>
      <c r="M12" s="29"/>
      <c r="N12" s="29"/>
      <c r="O12" s="29"/>
    </row>
    <row r="13" spans="1:15" x14ac:dyDescent="0.25">
      <c r="A13" s="29"/>
      <c r="B13" s="29"/>
      <c r="C13" s="29"/>
      <c r="D13" s="29"/>
      <c r="E13" s="29"/>
      <c r="F13" s="29"/>
      <c r="G13" s="29"/>
      <c r="H13" s="29"/>
      <c r="I13" s="29"/>
      <c r="J13" s="29"/>
      <c r="K13" s="29"/>
      <c r="L13" s="29"/>
      <c r="M13" s="29"/>
      <c r="N13" s="29"/>
      <c r="O13" s="29"/>
    </row>
    <row r="14" spans="1:15" ht="15.75" thickBot="1" x14ac:dyDescent="0.3">
      <c r="A14" s="29"/>
      <c r="B14" s="29"/>
      <c r="C14" s="29"/>
      <c r="D14" s="29"/>
      <c r="E14" s="29"/>
      <c r="F14" s="29"/>
      <c r="G14" s="29"/>
      <c r="H14" s="29"/>
      <c r="I14" s="29"/>
      <c r="J14" s="29"/>
      <c r="K14" s="29"/>
      <c r="L14" s="29"/>
      <c r="M14" s="29"/>
      <c r="N14" s="29"/>
      <c r="O14" s="29"/>
    </row>
    <row r="15" spans="1:15" ht="16.5" thickBot="1" x14ac:dyDescent="0.3">
      <c r="A15" s="342" t="s">
        <v>16</v>
      </c>
      <c r="B15" s="343"/>
      <c r="C15" s="343"/>
      <c r="D15" s="343"/>
      <c r="E15" s="343"/>
      <c r="F15" s="344"/>
      <c r="G15" s="27" t="s">
        <v>312</v>
      </c>
      <c r="H15" s="29"/>
      <c r="I15" s="29"/>
      <c r="J15" s="29"/>
      <c r="K15" s="29"/>
      <c r="L15" s="29"/>
      <c r="M15" s="29"/>
      <c r="N15" s="29"/>
      <c r="O15" s="29"/>
    </row>
    <row r="16" spans="1:15" ht="59.1" customHeight="1" thickBot="1" x14ac:dyDescent="0.3">
      <c r="A16" s="72" t="s">
        <v>321</v>
      </c>
      <c r="B16" s="73" t="s">
        <v>328</v>
      </c>
      <c r="C16" s="74" t="s">
        <v>342</v>
      </c>
      <c r="D16" s="75" t="s">
        <v>17</v>
      </c>
      <c r="E16" s="74" t="s">
        <v>9</v>
      </c>
      <c r="F16" s="72" t="s">
        <v>11</v>
      </c>
      <c r="G16" s="28" t="s">
        <v>343</v>
      </c>
      <c r="H16" s="29"/>
      <c r="I16" s="29"/>
      <c r="J16" s="29"/>
      <c r="K16" s="29"/>
      <c r="L16" s="29"/>
      <c r="M16" s="29"/>
      <c r="N16" s="29"/>
      <c r="O16" s="29"/>
    </row>
    <row r="17" spans="1:15" ht="39.950000000000003" customHeight="1" x14ac:dyDescent="0.25">
      <c r="A17" s="76"/>
      <c r="B17" s="76"/>
      <c r="C17" s="77"/>
      <c r="D17" s="37"/>
      <c r="E17" s="141"/>
      <c r="F17" s="142"/>
      <c r="G17" s="38"/>
      <c r="H17" s="29"/>
      <c r="I17" s="29"/>
      <c r="J17" s="29"/>
      <c r="K17" s="29"/>
      <c r="L17" s="29"/>
      <c r="M17" s="29"/>
      <c r="N17" s="29"/>
      <c r="O17" s="29"/>
    </row>
    <row r="18" spans="1:15" ht="39.950000000000003" customHeight="1" x14ac:dyDescent="0.25">
      <c r="A18" s="78"/>
      <c r="B18" s="78"/>
      <c r="C18" s="79"/>
      <c r="D18" s="31"/>
      <c r="E18" s="143"/>
      <c r="F18" s="144"/>
      <c r="G18" s="39"/>
      <c r="H18" s="29"/>
      <c r="I18" s="29"/>
      <c r="J18" s="29"/>
      <c r="K18" s="29"/>
      <c r="L18" s="29"/>
      <c r="M18" s="29"/>
      <c r="N18" s="29"/>
      <c r="O18" s="29"/>
    </row>
    <row r="19" spans="1:15" ht="39.950000000000003" customHeight="1" x14ac:dyDescent="0.25">
      <c r="A19" s="78"/>
      <c r="B19" s="78"/>
      <c r="C19" s="80"/>
      <c r="D19" s="31"/>
      <c r="E19" s="143"/>
      <c r="F19" s="144"/>
      <c r="G19" s="40"/>
      <c r="H19" s="29"/>
      <c r="I19" s="29"/>
      <c r="J19" s="29"/>
      <c r="K19" s="29"/>
      <c r="L19" s="29"/>
      <c r="M19" s="29"/>
      <c r="N19" s="29"/>
      <c r="O19" s="29"/>
    </row>
    <row r="20" spans="1:15" ht="39.950000000000003" customHeight="1" x14ac:dyDescent="0.25">
      <c r="A20" s="30"/>
      <c r="B20" s="30"/>
      <c r="C20" s="31"/>
      <c r="D20" s="31"/>
      <c r="E20" s="143"/>
      <c r="F20" s="144"/>
      <c r="G20" s="40"/>
      <c r="H20" s="29"/>
      <c r="I20" s="29"/>
      <c r="J20" s="29"/>
      <c r="K20" s="29"/>
      <c r="L20" s="29"/>
      <c r="M20" s="29"/>
      <c r="N20" s="29"/>
      <c r="O20" s="29"/>
    </row>
    <row r="21" spans="1:15" ht="39.950000000000003" customHeight="1" x14ac:dyDescent="0.25">
      <c r="A21" s="30"/>
      <c r="B21" s="30"/>
      <c r="C21" s="31"/>
      <c r="D21" s="31"/>
      <c r="E21" s="143"/>
      <c r="F21" s="144"/>
      <c r="G21" s="40"/>
      <c r="H21" s="29"/>
      <c r="I21" s="29"/>
      <c r="J21" s="29"/>
      <c r="K21" s="29"/>
      <c r="L21" s="29"/>
      <c r="M21" s="29"/>
      <c r="N21" s="29"/>
      <c r="O21" s="29"/>
    </row>
    <row r="22" spans="1:15" ht="39.950000000000003" customHeight="1" x14ac:dyDescent="0.25">
      <c r="A22" s="30"/>
      <c r="B22" s="30"/>
      <c r="C22" s="31"/>
      <c r="D22" s="31"/>
      <c r="E22" s="143"/>
      <c r="F22" s="144"/>
      <c r="G22" s="40"/>
      <c r="H22" s="29"/>
      <c r="I22" s="29"/>
      <c r="J22" s="29"/>
      <c r="K22" s="29"/>
      <c r="L22" s="29"/>
      <c r="M22" s="29"/>
      <c r="N22" s="29"/>
      <c r="O22" s="29"/>
    </row>
    <row r="23" spans="1:15" ht="39.950000000000003" customHeight="1" x14ac:dyDescent="0.25">
      <c r="A23" s="30"/>
      <c r="B23" s="30"/>
      <c r="C23" s="31"/>
      <c r="D23" s="31"/>
      <c r="E23" s="143"/>
      <c r="F23" s="144"/>
      <c r="G23" s="40"/>
      <c r="H23" s="29"/>
      <c r="I23" s="29"/>
      <c r="J23" s="29"/>
      <c r="K23" s="29"/>
      <c r="L23" s="29"/>
      <c r="M23" s="29"/>
      <c r="N23" s="29"/>
      <c r="O23" s="29"/>
    </row>
    <row r="24" spans="1:15" ht="39.950000000000003" customHeight="1" x14ac:dyDescent="0.25">
      <c r="A24" s="30"/>
      <c r="B24" s="30"/>
      <c r="C24" s="31"/>
      <c r="D24" s="31"/>
      <c r="E24" s="143"/>
      <c r="F24" s="144"/>
      <c r="G24" s="40"/>
      <c r="H24" s="29"/>
      <c r="I24" s="29"/>
      <c r="J24" s="29"/>
      <c r="K24" s="29"/>
      <c r="L24" s="29"/>
      <c r="M24" s="29"/>
      <c r="N24" s="29"/>
      <c r="O24" s="29"/>
    </row>
    <row r="25" spans="1:15" ht="39.950000000000003" customHeight="1" x14ac:dyDescent="0.25">
      <c r="A25" s="30"/>
      <c r="B25" s="30"/>
      <c r="C25" s="31"/>
      <c r="D25" s="31"/>
      <c r="E25" s="143"/>
      <c r="F25" s="144"/>
      <c r="G25" s="40"/>
      <c r="H25" s="29"/>
      <c r="I25" s="29"/>
      <c r="J25" s="29"/>
      <c r="K25" s="29"/>
      <c r="L25" s="29"/>
      <c r="M25" s="29"/>
      <c r="N25" s="29"/>
      <c r="O25" s="29"/>
    </row>
    <row r="26" spans="1:15" ht="39.950000000000003" customHeight="1" x14ac:dyDescent="0.25">
      <c r="A26" s="30"/>
      <c r="B26" s="30"/>
      <c r="C26" s="31"/>
      <c r="D26" s="31"/>
      <c r="E26" s="143"/>
      <c r="F26" s="144"/>
      <c r="G26" s="40"/>
      <c r="H26" s="29"/>
      <c r="I26" s="29"/>
      <c r="J26" s="29"/>
      <c r="K26" s="29"/>
      <c r="L26" s="29"/>
      <c r="M26" s="29"/>
      <c r="N26" s="29"/>
      <c r="O26" s="29"/>
    </row>
    <row r="27" spans="1:15" ht="39.950000000000003" customHeight="1" x14ac:dyDescent="0.25">
      <c r="A27" s="30"/>
      <c r="B27" s="30"/>
      <c r="C27" s="31"/>
      <c r="D27" s="31"/>
      <c r="E27" s="143"/>
      <c r="F27" s="144"/>
      <c r="G27" s="40"/>
      <c r="H27" s="29"/>
      <c r="I27" s="29"/>
      <c r="J27" s="29"/>
      <c r="K27" s="29"/>
      <c r="L27" s="29"/>
      <c r="M27" s="29"/>
      <c r="N27" s="29"/>
      <c r="O27" s="29"/>
    </row>
    <row r="28" spans="1:15" ht="39.950000000000003" customHeight="1" x14ac:dyDescent="0.25">
      <c r="A28" s="30"/>
      <c r="B28" s="30"/>
      <c r="C28" s="31"/>
      <c r="D28" s="31"/>
      <c r="E28" s="143"/>
      <c r="F28" s="144"/>
      <c r="G28" s="40"/>
      <c r="H28" s="29"/>
      <c r="I28" s="29"/>
      <c r="J28" s="29"/>
      <c r="K28" s="29"/>
      <c r="L28" s="29"/>
      <c r="M28" s="29"/>
      <c r="N28" s="29"/>
      <c r="O28" s="29"/>
    </row>
    <row r="29" spans="1:15" ht="39.950000000000003" customHeight="1" x14ac:dyDescent="0.25">
      <c r="A29" s="30"/>
      <c r="B29" s="30"/>
      <c r="C29" s="31"/>
      <c r="D29" s="31"/>
      <c r="E29" s="143"/>
      <c r="F29" s="144"/>
      <c r="G29" s="40"/>
      <c r="H29" s="29"/>
      <c r="I29" s="29"/>
      <c r="J29" s="29"/>
      <c r="K29" s="29"/>
      <c r="L29" s="29"/>
      <c r="M29" s="29"/>
      <c r="N29" s="29"/>
      <c r="O29" s="29"/>
    </row>
    <row r="30" spans="1:15" ht="39.950000000000003" customHeight="1" x14ac:dyDescent="0.25">
      <c r="A30" s="30"/>
      <c r="B30" s="30"/>
      <c r="C30" s="31"/>
      <c r="D30" s="31"/>
      <c r="E30" s="143"/>
      <c r="F30" s="144"/>
      <c r="G30" s="40"/>
      <c r="H30" s="29"/>
      <c r="I30" s="29"/>
      <c r="J30" s="29"/>
      <c r="K30" s="29"/>
      <c r="L30" s="29"/>
      <c r="M30" s="29"/>
      <c r="N30" s="29"/>
      <c r="O30" s="29"/>
    </row>
    <row r="31" spans="1:15" ht="39.950000000000003" customHeight="1" x14ac:dyDescent="0.25">
      <c r="A31" s="30"/>
      <c r="B31" s="30"/>
      <c r="C31" s="31"/>
      <c r="D31" s="31"/>
      <c r="E31" s="143"/>
      <c r="F31" s="144"/>
      <c r="G31" s="40"/>
      <c r="H31" s="29"/>
      <c r="I31" s="29"/>
      <c r="J31" s="29"/>
      <c r="K31" s="29"/>
      <c r="L31" s="29"/>
      <c r="M31" s="29"/>
      <c r="N31" s="29"/>
      <c r="O31" s="29"/>
    </row>
    <row r="32" spans="1:15" ht="39.950000000000003" customHeight="1" x14ac:dyDescent="0.25">
      <c r="A32" s="30"/>
      <c r="B32" s="30"/>
      <c r="C32" s="31"/>
      <c r="D32" s="31"/>
      <c r="E32" s="143"/>
      <c r="F32" s="144"/>
      <c r="G32" s="40"/>
      <c r="H32" s="29"/>
      <c r="I32" s="29"/>
      <c r="J32" s="29"/>
      <c r="K32" s="29"/>
      <c r="L32" s="29"/>
      <c r="M32" s="29"/>
      <c r="N32" s="29"/>
      <c r="O32" s="29"/>
    </row>
    <row r="33" spans="1:15" ht="39.950000000000003" customHeight="1" x14ac:dyDescent="0.25">
      <c r="A33" s="30"/>
      <c r="B33" s="30"/>
      <c r="C33" s="31"/>
      <c r="D33" s="31"/>
      <c r="E33" s="143"/>
      <c r="F33" s="144"/>
      <c r="G33" s="40"/>
      <c r="H33" s="29"/>
      <c r="I33" s="29"/>
      <c r="J33" s="29"/>
      <c r="K33" s="29"/>
      <c r="L33" s="29"/>
      <c r="M33" s="29"/>
      <c r="N33" s="29"/>
      <c r="O33" s="29"/>
    </row>
    <row r="34" spans="1:15" ht="39.950000000000003" customHeight="1" x14ac:dyDescent="0.25">
      <c r="A34" s="30"/>
      <c r="B34" s="30"/>
      <c r="C34" s="31"/>
      <c r="D34" s="31"/>
      <c r="E34" s="143"/>
      <c r="F34" s="144"/>
      <c r="G34" s="40"/>
      <c r="H34" s="29"/>
      <c r="I34" s="29"/>
      <c r="J34" s="29"/>
      <c r="K34" s="29"/>
      <c r="L34" s="29"/>
      <c r="M34" s="29"/>
      <c r="N34" s="29"/>
      <c r="O34" s="29"/>
    </row>
    <row r="35" spans="1:15" ht="39.950000000000003" customHeight="1" x14ac:dyDescent="0.25">
      <c r="A35" s="30"/>
      <c r="B35" s="30"/>
      <c r="C35" s="31"/>
      <c r="D35" s="31"/>
      <c r="E35" s="143"/>
      <c r="F35" s="144"/>
      <c r="G35" s="40"/>
      <c r="H35" s="29"/>
      <c r="I35" s="29"/>
      <c r="J35" s="29"/>
      <c r="K35" s="29"/>
      <c r="L35" s="29"/>
      <c r="M35" s="29"/>
      <c r="N35" s="29"/>
      <c r="O35" s="29"/>
    </row>
    <row r="36" spans="1:15" ht="39.950000000000003" customHeight="1" x14ac:dyDescent="0.25">
      <c r="A36" s="30"/>
      <c r="B36" s="30"/>
      <c r="C36" s="31"/>
      <c r="D36" s="31"/>
      <c r="E36" s="143"/>
      <c r="F36" s="144"/>
      <c r="G36" s="40"/>
      <c r="H36" s="29"/>
      <c r="I36" s="29"/>
      <c r="J36" s="29"/>
      <c r="K36" s="29"/>
      <c r="L36" s="29"/>
      <c r="M36" s="29"/>
      <c r="N36" s="29"/>
      <c r="O36" s="29"/>
    </row>
    <row r="37" spans="1:15" ht="39.950000000000003" customHeight="1" x14ac:dyDescent="0.25">
      <c r="A37" s="30"/>
      <c r="B37" s="30"/>
      <c r="C37" s="31"/>
      <c r="D37" s="31"/>
      <c r="E37" s="143"/>
      <c r="F37" s="144"/>
      <c r="G37" s="40"/>
      <c r="H37" s="29"/>
      <c r="I37" s="29"/>
      <c r="J37" s="29"/>
      <c r="K37" s="29"/>
      <c r="L37" s="29"/>
      <c r="M37" s="29"/>
      <c r="N37" s="29"/>
      <c r="O37" s="29"/>
    </row>
    <row r="38" spans="1:15" ht="39.950000000000003" customHeight="1" x14ac:dyDescent="0.25">
      <c r="A38" s="30"/>
      <c r="B38" s="30"/>
      <c r="C38" s="31"/>
      <c r="D38" s="31"/>
      <c r="E38" s="143"/>
      <c r="F38" s="144"/>
      <c r="G38" s="40"/>
      <c r="H38" s="29"/>
      <c r="I38" s="29"/>
      <c r="J38" s="29"/>
      <c r="K38" s="29"/>
      <c r="L38" s="29"/>
      <c r="M38" s="29"/>
      <c r="N38" s="29"/>
      <c r="O38" s="29"/>
    </row>
    <row r="39" spans="1:15" ht="39.950000000000003" customHeight="1" x14ac:dyDescent="0.25">
      <c r="A39" s="30"/>
      <c r="B39" s="30"/>
      <c r="C39" s="31"/>
      <c r="D39" s="31"/>
      <c r="E39" s="143"/>
      <c r="F39" s="144"/>
      <c r="G39" s="40"/>
      <c r="H39" s="29"/>
      <c r="I39" s="29"/>
      <c r="J39" s="29"/>
      <c r="K39" s="29"/>
      <c r="L39" s="29"/>
      <c r="M39" s="29"/>
      <c r="N39" s="29"/>
      <c r="O39" s="29"/>
    </row>
    <row r="40" spans="1:15" ht="39.950000000000003" customHeight="1" x14ac:dyDescent="0.25">
      <c r="A40" s="30"/>
      <c r="B40" s="30"/>
      <c r="C40" s="31"/>
      <c r="D40" s="31"/>
      <c r="E40" s="143"/>
      <c r="F40" s="144"/>
      <c r="G40" s="40"/>
      <c r="H40" s="29"/>
      <c r="I40" s="29"/>
      <c r="J40" s="29"/>
      <c r="K40" s="29"/>
      <c r="L40" s="29"/>
      <c r="M40" s="29"/>
      <c r="N40" s="29"/>
      <c r="O40" s="29"/>
    </row>
    <row r="41" spans="1:15" ht="39.950000000000003" customHeight="1" x14ac:dyDescent="0.25">
      <c r="A41" s="30"/>
      <c r="B41" s="30"/>
      <c r="C41" s="31"/>
      <c r="D41" s="31"/>
      <c r="E41" s="143"/>
      <c r="F41" s="144"/>
      <c r="G41" s="40"/>
      <c r="H41" s="29"/>
      <c r="I41" s="29"/>
      <c r="J41" s="29"/>
      <c r="K41" s="29"/>
      <c r="L41" s="29"/>
      <c r="M41" s="29"/>
      <c r="N41" s="29"/>
      <c r="O41" s="29"/>
    </row>
    <row r="42" spans="1:15" ht="39.950000000000003" customHeight="1" x14ac:dyDescent="0.25">
      <c r="A42" s="30"/>
      <c r="B42" s="30"/>
      <c r="C42" s="31"/>
      <c r="D42" s="31"/>
      <c r="E42" s="143"/>
      <c r="F42" s="144"/>
      <c r="G42" s="40"/>
      <c r="H42" s="29"/>
      <c r="I42" s="29"/>
      <c r="J42" s="29"/>
      <c r="K42" s="29"/>
      <c r="L42" s="29"/>
      <c r="M42" s="29"/>
      <c r="N42" s="29"/>
      <c r="O42" s="29"/>
    </row>
    <row r="43" spans="1:15" ht="39.950000000000003" customHeight="1" x14ac:dyDescent="0.25">
      <c r="A43" s="30"/>
      <c r="B43" s="30"/>
      <c r="C43" s="31"/>
      <c r="D43" s="31"/>
      <c r="E43" s="143"/>
      <c r="F43" s="144"/>
      <c r="G43" s="40"/>
      <c r="H43" s="29"/>
      <c r="I43" s="29"/>
      <c r="J43" s="29"/>
      <c r="K43" s="29"/>
      <c r="L43" s="29"/>
      <c r="M43" s="29"/>
      <c r="N43" s="29"/>
      <c r="O43" s="29"/>
    </row>
    <row r="44" spans="1:15" ht="39.950000000000003" customHeight="1" x14ac:dyDescent="0.25">
      <c r="A44" s="30"/>
      <c r="B44" s="30"/>
      <c r="C44" s="31"/>
      <c r="D44" s="31"/>
      <c r="E44" s="143"/>
      <c r="F44" s="144"/>
      <c r="G44" s="40"/>
      <c r="H44" s="29"/>
      <c r="I44" s="29"/>
      <c r="J44" s="29"/>
      <c r="K44" s="29"/>
      <c r="L44" s="29"/>
      <c r="M44" s="29"/>
      <c r="N44" s="29"/>
      <c r="O44" s="29"/>
    </row>
    <row r="45" spans="1:15" ht="39.950000000000003" customHeight="1" x14ac:dyDescent="0.25">
      <c r="A45" s="30"/>
      <c r="B45" s="30"/>
      <c r="C45" s="31"/>
      <c r="D45" s="31"/>
      <c r="E45" s="143"/>
      <c r="F45" s="144"/>
      <c r="G45" s="40"/>
      <c r="H45" s="29"/>
      <c r="I45" s="29"/>
      <c r="J45" s="29"/>
      <c r="K45" s="29"/>
      <c r="L45" s="29"/>
      <c r="M45" s="29"/>
      <c r="N45" s="29"/>
      <c r="O45" s="29"/>
    </row>
    <row r="46" spans="1:15" ht="39.950000000000003" customHeight="1" x14ac:dyDescent="0.25">
      <c r="A46" s="30"/>
      <c r="B46" s="30"/>
      <c r="C46" s="31"/>
      <c r="D46" s="31"/>
      <c r="E46" s="143"/>
      <c r="F46" s="144"/>
      <c r="G46" s="40"/>
      <c r="H46" s="29"/>
      <c r="I46" s="29"/>
      <c r="J46" s="29"/>
      <c r="K46" s="29"/>
      <c r="L46" s="29"/>
      <c r="M46" s="29"/>
      <c r="N46" s="29"/>
      <c r="O46" s="29"/>
    </row>
    <row r="47" spans="1:15" ht="39.950000000000003" customHeight="1" x14ac:dyDescent="0.25">
      <c r="A47" s="30"/>
      <c r="B47" s="30"/>
      <c r="C47" s="31"/>
      <c r="D47" s="31"/>
      <c r="E47" s="143"/>
      <c r="F47" s="144"/>
      <c r="G47" s="40"/>
      <c r="H47" s="29"/>
      <c r="I47" s="29"/>
      <c r="J47" s="29"/>
      <c r="K47" s="29"/>
      <c r="L47" s="29"/>
      <c r="M47" s="29"/>
      <c r="N47" s="29"/>
      <c r="O47" s="29"/>
    </row>
    <row r="48" spans="1:15" ht="39.950000000000003" customHeight="1" x14ac:dyDescent="0.25">
      <c r="A48" s="30"/>
      <c r="B48" s="30"/>
      <c r="C48" s="31"/>
      <c r="D48" s="31"/>
      <c r="E48" s="143"/>
      <c r="F48" s="144"/>
      <c r="G48" s="40"/>
      <c r="H48" s="29"/>
      <c r="I48" s="29"/>
      <c r="J48" s="29"/>
      <c r="K48" s="29"/>
      <c r="L48" s="29"/>
      <c r="M48" s="29"/>
      <c r="N48" s="29"/>
      <c r="O48" s="29"/>
    </row>
    <row r="49" spans="1:15" ht="39.950000000000003" customHeight="1" x14ac:dyDescent="0.25">
      <c r="A49" s="30"/>
      <c r="B49" s="30"/>
      <c r="C49" s="31"/>
      <c r="D49" s="31"/>
      <c r="E49" s="143"/>
      <c r="F49" s="144"/>
      <c r="G49" s="40"/>
      <c r="H49" s="29"/>
      <c r="I49" s="29"/>
      <c r="J49" s="29"/>
      <c r="K49" s="29"/>
      <c r="L49" s="29"/>
      <c r="M49" s="29"/>
      <c r="N49" s="29"/>
      <c r="O49" s="29"/>
    </row>
    <row r="50" spans="1:15" ht="39.950000000000003" customHeight="1" x14ac:dyDescent="0.25">
      <c r="A50" s="30"/>
      <c r="B50" s="30"/>
      <c r="C50" s="31"/>
      <c r="D50" s="31"/>
      <c r="E50" s="143"/>
      <c r="F50" s="144"/>
      <c r="G50" s="40"/>
      <c r="H50" s="29"/>
      <c r="I50" s="29"/>
      <c r="J50" s="29"/>
      <c r="K50" s="29"/>
      <c r="L50" s="29"/>
      <c r="M50" s="29"/>
      <c r="N50" s="29"/>
      <c r="O50" s="29"/>
    </row>
    <row r="51" spans="1:15" ht="39.950000000000003" customHeight="1" x14ac:dyDescent="0.25">
      <c r="A51" s="30"/>
      <c r="B51" s="30"/>
      <c r="C51" s="31"/>
      <c r="D51" s="31"/>
      <c r="E51" s="143"/>
      <c r="F51" s="144"/>
      <c r="G51" s="40"/>
      <c r="H51" s="29"/>
      <c r="I51" s="29"/>
      <c r="J51" s="29"/>
      <c r="K51" s="29"/>
      <c r="L51" s="29"/>
      <c r="M51" s="29"/>
      <c r="N51" s="29"/>
      <c r="O51" s="29"/>
    </row>
    <row r="52" spans="1:15" ht="39.950000000000003" customHeight="1" x14ac:dyDescent="0.25">
      <c r="A52" s="30"/>
      <c r="B52" s="30"/>
      <c r="C52" s="31"/>
      <c r="D52" s="31"/>
      <c r="E52" s="143"/>
      <c r="F52" s="144"/>
      <c r="G52" s="40"/>
      <c r="H52" s="29"/>
      <c r="I52" s="29"/>
      <c r="J52" s="29"/>
      <c r="K52" s="29"/>
      <c r="L52" s="29"/>
      <c r="M52" s="29"/>
      <c r="N52" s="29"/>
      <c r="O52" s="29"/>
    </row>
    <row r="53" spans="1:15" ht="39.950000000000003" customHeight="1" x14ac:dyDescent="0.25">
      <c r="A53" s="30"/>
      <c r="B53" s="30"/>
      <c r="C53" s="31"/>
      <c r="D53" s="31"/>
      <c r="E53" s="143"/>
      <c r="F53" s="144"/>
      <c r="G53" s="40"/>
      <c r="H53" s="29"/>
      <c r="I53" s="29"/>
      <c r="J53" s="29"/>
      <c r="K53" s="29"/>
      <c r="L53" s="29"/>
      <c r="M53" s="29"/>
      <c r="N53" s="29"/>
      <c r="O53" s="29"/>
    </row>
    <row r="54" spans="1:15" ht="39.950000000000003" customHeight="1" x14ac:dyDescent="0.25">
      <c r="A54" s="30"/>
      <c r="B54" s="30"/>
      <c r="C54" s="31"/>
      <c r="D54" s="31"/>
      <c r="E54" s="143"/>
      <c r="F54" s="144"/>
      <c r="G54" s="40"/>
      <c r="H54" s="29"/>
      <c r="I54" s="29"/>
      <c r="J54" s="29"/>
      <c r="K54" s="29"/>
      <c r="L54" s="29"/>
      <c r="M54" s="29"/>
      <c r="N54" s="29"/>
      <c r="O54" s="29"/>
    </row>
    <row r="55" spans="1:15" ht="39.950000000000003" customHeight="1" x14ac:dyDescent="0.25">
      <c r="A55" s="30"/>
      <c r="B55" s="30"/>
      <c r="C55" s="31"/>
      <c r="D55" s="31"/>
      <c r="E55" s="143"/>
      <c r="F55" s="144"/>
      <c r="G55" s="40"/>
      <c r="H55" s="29"/>
      <c r="I55" s="29"/>
      <c r="J55" s="29"/>
      <c r="K55" s="29"/>
      <c r="L55" s="29"/>
      <c r="M55" s="29"/>
      <c r="N55" s="29"/>
      <c r="O55" s="29"/>
    </row>
    <row r="56" spans="1:15" ht="39.950000000000003" customHeight="1" x14ac:dyDescent="0.25">
      <c r="A56" s="30"/>
      <c r="B56" s="30"/>
      <c r="C56" s="31"/>
      <c r="D56" s="31"/>
      <c r="E56" s="143"/>
      <c r="F56" s="144"/>
      <c r="G56" s="40"/>
      <c r="H56" s="29"/>
      <c r="I56" s="29"/>
      <c r="J56" s="29"/>
      <c r="K56" s="29"/>
      <c r="L56" s="29"/>
      <c r="M56" s="29"/>
      <c r="N56" s="29"/>
      <c r="O56" s="29"/>
    </row>
    <row r="57" spans="1:15" ht="39.950000000000003" customHeight="1" x14ac:dyDescent="0.25">
      <c r="A57" s="30"/>
      <c r="B57" s="30"/>
      <c r="C57" s="31"/>
      <c r="D57" s="31"/>
      <c r="E57" s="143"/>
      <c r="F57" s="144"/>
      <c r="G57" s="40"/>
      <c r="H57" s="29"/>
      <c r="I57" s="29"/>
      <c r="J57" s="29"/>
      <c r="K57" s="29"/>
      <c r="L57" s="29"/>
      <c r="M57" s="29"/>
      <c r="N57" s="29"/>
      <c r="O57" s="29"/>
    </row>
    <row r="58" spans="1:15" ht="39.950000000000003" customHeight="1" x14ac:dyDescent="0.25">
      <c r="A58" s="30"/>
      <c r="B58" s="30"/>
      <c r="C58" s="31"/>
      <c r="D58" s="31"/>
      <c r="E58" s="143"/>
      <c r="F58" s="144"/>
      <c r="G58" s="40"/>
      <c r="H58" s="29"/>
      <c r="I58" s="29"/>
      <c r="J58" s="29"/>
      <c r="K58" s="29"/>
      <c r="L58" s="29"/>
      <c r="M58" s="29"/>
      <c r="N58" s="29"/>
      <c r="O58" s="29"/>
    </row>
    <row r="59" spans="1:15" ht="39.950000000000003" customHeight="1" x14ac:dyDescent="0.25">
      <c r="A59" s="30"/>
      <c r="B59" s="30"/>
      <c r="C59" s="31"/>
      <c r="D59" s="31"/>
      <c r="E59" s="143"/>
      <c r="F59" s="144"/>
      <c r="G59" s="40"/>
      <c r="H59" s="29"/>
      <c r="I59" s="29"/>
      <c r="J59" s="29"/>
      <c r="K59" s="29"/>
      <c r="L59" s="29"/>
      <c r="M59" s="29"/>
      <c r="N59" s="29"/>
      <c r="O59" s="29"/>
    </row>
    <row r="60" spans="1:15" ht="39.950000000000003" customHeight="1" x14ac:dyDescent="0.25">
      <c r="A60" s="30"/>
      <c r="B60" s="30"/>
      <c r="C60" s="31"/>
      <c r="D60" s="31"/>
      <c r="E60" s="143"/>
      <c r="F60" s="144"/>
      <c r="G60" s="40"/>
      <c r="H60" s="29"/>
      <c r="I60" s="29"/>
      <c r="J60" s="29"/>
      <c r="K60" s="29"/>
      <c r="L60" s="29"/>
      <c r="M60" s="29"/>
      <c r="N60" s="29"/>
      <c r="O60" s="29"/>
    </row>
    <row r="61" spans="1:15" ht="39.950000000000003" customHeight="1" x14ac:dyDescent="0.25">
      <c r="A61" s="30"/>
      <c r="B61" s="30"/>
      <c r="C61" s="31"/>
      <c r="D61" s="31"/>
      <c r="E61" s="143"/>
      <c r="F61" s="144"/>
      <c r="G61" s="40"/>
      <c r="H61" s="29"/>
      <c r="I61" s="29"/>
      <c r="J61" s="29"/>
      <c r="K61" s="29"/>
      <c r="L61" s="29"/>
      <c r="M61" s="29"/>
      <c r="N61" s="29"/>
      <c r="O61" s="29"/>
    </row>
    <row r="62" spans="1:15" ht="39.950000000000003" customHeight="1" x14ac:dyDescent="0.25">
      <c r="A62" s="30"/>
      <c r="B62" s="30"/>
      <c r="C62" s="31"/>
      <c r="D62" s="31"/>
      <c r="E62" s="143"/>
      <c r="F62" s="144"/>
      <c r="G62" s="40"/>
      <c r="H62" s="29"/>
      <c r="I62" s="29"/>
      <c r="J62" s="29"/>
      <c r="K62" s="29"/>
      <c r="L62" s="29"/>
      <c r="M62" s="29"/>
      <c r="N62" s="29"/>
      <c r="O62" s="29"/>
    </row>
    <row r="63" spans="1:15" ht="39.950000000000003" customHeight="1" x14ac:dyDescent="0.25">
      <c r="A63" s="30"/>
      <c r="B63" s="30"/>
      <c r="C63" s="31"/>
      <c r="D63" s="31"/>
      <c r="E63" s="143"/>
      <c r="F63" s="144"/>
      <c r="G63" s="40"/>
      <c r="H63" s="29"/>
      <c r="I63" s="29"/>
      <c r="J63" s="29"/>
      <c r="K63" s="29"/>
      <c r="L63" s="29"/>
      <c r="M63" s="29"/>
      <c r="N63" s="29"/>
      <c r="O63" s="29"/>
    </row>
    <row r="64" spans="1:15" ht="39.950000000000003" customHeight="1" x14ac:dyDescent="0.25">
      <c r="A64" s="30"/>
      <c r="B64" s="30"/>
      <c r="C64" s="31"/>
      <c r="D64" s="31"/>
      <c r="E64" s="143"/>
      <c r="F64" s="144"/>
      <c r="G64" s="40"/>
      <c r="H64" s="29"/>
      <c r="I64" s="29"/>
      <c r="J64" s="29"/>
      <c r="K64" s="29"/>
      <c r="L64" s="29"/>
      <c r="M64" s="29"/>
      <c r="N64" s="29"/>
      <c r="O64" s="29"/>
    </row>
    <row r="65" spans="1:15" ht="39.950000000000003" customHeight="1" x14ac:dyDescent="0.25">
      <c r="A65" s="30"/>
      <c r="B65" s="30"/>
      <c r="C65" s="31"/>
      <c r="D65" s="31"/>
      <c r="E65" s="143"/>
      <c r="F65" s="144"/>
      <c r="G65" s="40"/>
      <c r="H65" s="29"/>
      <c r="I65" s="29"/>
      <c r="J65" s="29"/>
      <c r="K65" s="29"/>
      <c r="L65" s="29"/>
      <c r="M65" s="29"/>
      <c r="N65" s="29"/>
      <c r="O65" s="29"/>
    </row>
    <row r="66" spans="1:15" ht="39.950000000000003" customHeight="1" x14ac:dyDescent="0.25">
      <c r="A66" s="30"/>
      <c r="B66" s="30"/>
      <c r="C66" s="31"/>
      <c r="D66" s="31"/>
      <c r="E66" s="143"/>
      <c r="F66" s="144"/>
      <c r="G66" s="40"/>
      <c r="H66" s="29"/>
      <c r="I66" s="29"/>
      <c r="J66" s="29"/>
      <c r="K66" s="29"/>
      <c r="L66" s="29"/>
      <c r="M66" s="29"/>
      <c r="N66" s="29"/>
      <c r="O66" s="29"/>
    </row>
    <row r="67" spans="1:15" ht="39.950000000000003" customHeight="1" x14ac:dyDescent="0.25">
      <c r="A67" s="30"/>
      <c r="B67" s="30"/>
      <c r="C67" s="31"/>
      <c r="D67" s="31"/>
      <c r="E67" s="143"/>
      <c r="F67" s="144"/>
      <c r="G67" s="40"/>
      <c r="H67" s="29"/>
      <c r="I67" s="29"/>
      <c r="J67" s="29"/>
      <c r="K67" s="29"/>
      <c r="L67" s="29"/>
      <c r="M67" s="29"/>
      <c r="N67" s="29"/>
      <c r="O67" s="29"/>
    </row>
    <row r="68" spans="1:15" ht="39.950000000000003" customHeight="1" x14ac:dyDescent="0.25">
      <c r="A68" s="30"/>
      <c r="B68" s="30"/>
      <c r="C68" s="31"/>
      <c r="D68" s="31"/>
      <c r="E68" s="143"/>
      <c r="F68" s="144"/>
      <c r="G68" s="40"/>
      <c r="H68" s="29"/>
      <c r="I68" s="29"/>
      <c r="J68" s="29"/>
      <c r="K68" s="29"/>
      <c r="L68" s="29"/>
      <c r="M68" s="29"/>
      <c r="N68" s="29"/>
      <c r="O68" s="29"/>
    </row>
    <row r="69" spans="1:15" ht="39.950000000000003" customHeight="1" x14ac:dyDescent="0.25">
      <c r="A69" s="30"/>
      <c r="B69" s="30"/>
      <c r="C69" s="31"/>
      <c r="D69" s="31"/>
      <c r="E69" s="143"/>
      <c r="F69" s="144"/>
      <c r="G69" s="40"/>
      <c r="H69" s="29"/>
      <c r="I69" s="29"/>
      <c r="J69" s="29"/>
      <c r="K69" s="29"/>
      <c r="L69" s="29"/>
      <c r="M69" s="29"/>
      <c r="N69" s="29"/>
      <c r="O69" s="29"/>
    </row>
    <row r="70" spans="1:15" ht="39.950000000000003" customHeight="1" x14ac:dyDescent="0.25">
      <c r="A70" s="30"/>
      <c r="B70" s="30"/>
      <c r="C70" s="31"/>
      <c r="D70" s="31"/>
      <c r="E70" s="143"/>
      <c r="F70" s="144"/>
      <c r="G70" s="40"/>
      <c r="H70" s="29"/>
      <c r="I70" s="29"/>
      <c r="J70" s="29"/>
      <c r="K70" s="29"/>
      <c r="L70" s="29"/>
      <c r="M70" s="29"/>
      <c r="N70" s="29"/>
      <c r="O70" s="29"/>
    </row>
    <row r="71" spans="1:15" ht="39.950000000000003" customHeight="1" x14ac:dyDescent="0.25">
      <c r="A71" s="30"/>
      <c r="B71" s="30"/>
      <c r="C71" s="31"/>
      <c r="D71" s="31"/>
      <c r="E71" s="143"/>
      <c r="F71" s="144"/>
      <c r="G71" s="40"/>
      <c r="H71" s="29"/>
      <c r="I71" s="29"/>
      <c r="J71" s="29"/>
      <c r="K71" s="29"/>
      <c r="L71" s="29"/>
      <c r="M71" s="29"/>
      <c r="N71" s="29"/>
      <c r="O71" s="29"/>
    </row>
    <row r="72" spans="1:15" ht="39.950000000000003" customHeight="1" x14ac:dyDescent="0.25">
      <c r="A72" s="30"/>
      <c r="B72" s="30"/>
      <c r="C72" s="31"/>
      <c r="D72" s="31"/>
      <c r="E72" s="143"/>
      <c r="F72" s="144"/>
      <c r="G72" s="40"/>
      <c r="H72" s="29"/>
      <c r="I72" s="29"/>
      <c r="J72" s="29"/>
      <c r="K72" s="29"/>
      <c r="L72" s="29"/>
      <c r="M72" s="29"/>
      <c r="N72" s="29"/>
      <c r="O72" s="29"/>
    </row>
    <row r="73" spans="1:15" ht="39.950000000000003" customHeight="1" x14ac:dyDescent="0.25">
      <c r="A73" s="30"/>
      <c r="B73" s="30"/>
      <c r="C73" s="31"/>
      <c r="D73" s="31"/>
      <c r="E73" s="143"/>
      <c r="F73" s="144"/>
      <c r="G73" s="40"/>
      <c r="H73" s="29"/>
      <c r="I73" s="29"/>
      <c r="J73" s="29"/>
      <c r="K73" s="29"/>
      <c r="L73" s="29"/>
      <c r="M73" s="29"/>
      <c r="N73" s="29"/>
      <c r="O73" s="29"/>
    </row>
    <row r="74" spans="1:15" ht="39.950000000000003" customHeight="1" x14ac:dyDescent="0.25">
      <c r="A74" s="30"/>
      <c r="B74" s="30"/>
      <c r="C74" s="31"/>
      <c r="D74" s="31"/>
      <c r="E74" s="143"/>
      <c r="F74" s="144"/>
      <c r="G74" s="40"/>
      <c r="H74" s="29"/>
      <c r="I74" s="29"/>
      <c r="J74" s="29"/>
      <c r="K74" s="29"/>
      <c r="L74" s="29"/>
      <c r="M74" s="29"/>
      <c r="N74" s="29"/>
      <c r="O74" s="29"/>
    </row>
    <row r="75" spans="1:15" ht="39.950000000000003" customHeight="1" x14ac:dyDescent="0.25">
      <c r="A75" s="30"/>
      <c r="B75" s="30"/>
      <c r="C75" s="31"/>
      <c r="D75" s="31"/>
      <c r="E75" s="143"/>
      <c r="F75" s="144"/>
      <c r="G75" s="40"/>
      <c r="H75" s="29"/>
      <c r="I75" s="29"/>
      <c r="J75" s="29"/>
      <c r="K75" s="29"/>
      <c r="L75" s="29"/>
      <c r="M75" s="29"/>
      <c r="N75" s="29"/>
      <c r="O75" s="29"/>
    </row>
    <row r="76" spans="1:15" ht="39.950000000000003" customHeight="1" x14ac:dyDescent="0.25">
      <c r="A76" s="30"/>
      <c r="B76" s="30"/>
      <c r="C76" s="31"/>
      <c r="D76" s="31"/>
      <c r="E76" s="143"/>
      <c r="F76" s="144"/>
      <c r="G76" s="40"/>
      <c r="H76" s="29"/>
      <c r="I76" s="29"/>
      <c r="J76" s="29"/>
      <c r="K76" s="29"/>
      <c r="L76" s="29"/>
      <c r="M76" s="29"/>
      <c r="N76" s="29"/>
      <c r="O76" s="29"/>
    </row>
    <row r="77" spans="1:15" ht="39.950000000000003" customHeight="1" x14ac:dyDescent="0.25">
      <c r="A77" s="30"/>
      <c r="B77" s="30"/>
      <c r="C77" s="31"/>
      <c r="D77" s="31"/>
      <c r="E77" s="143"/>
      <c r="F77" s="144"/>
      <c r="G77" s="40"/>
      <c r="H77" s="29"/>
      <c r="I77" s="29"/>
      <c r="J77" s="29"/>
      <c r="K77" s="29"/>
      <c r="L77" s="29"/>
      <c r="M77" s="29"/>
      <c r="N77" s="29"/>
      <c r="O77" s="29"/>
    </row>
    <row r="78" spans="1:15" ht="39.950000000000003" customHeight="1" x14ac:dyDescent="0.25">
      <c r="A78" s="30"/>
      <c r="B78" s="30"/>
      <c r="C78" s="31"/>
      <c r="D78" s="31"/>
      <c r="E78" s="143"/>
      <c r="F78" s="144"/>
      <c r="G78" s="40"/>
      <c r="H78" s="29"/>
      <c r="I78" s="29"/>
      <c r="J78" s="29"/>
      <c r="K78" s="29"/>
      <c r="L78" s="29"/>
      <c r="M78" s="29"/>
      <c r="N78" s="29"/>
      <c r="O78" s="29"/>
    </row>
    <row r="79" spans="1:15" ht="39.950000000000003" customHeight="1" x14ac:dyDescent="0.25">
      <c r="A79" s="30"/>
      <c r="B79" s="30"/>
      <c r="C79" s="31"/>
      <c r="D79" s="31"/>
      <c r="E79" s="143"/>
      <c r="F79" s="144"/>
      <c r="G79" s="40"/>
      <c r="H79" s="29"/>
      <c r="I79" s="29"/>
      <c r="J79" s="29"/>
      <c r="K79" s="29"/>
      <c r="L79" s="29"/>
      <c r="M79" s="29"/>
      <c r="N79" s="29"/>
      <c r="O79" s="29"/>
    </row>
    <row r="80" spans="1:15" ht="39.950000000000003" customHeight="1" x14ac:dyDescent="0.25">
      <c r="A80" s="30"/>
      <c r="B80" s="30"/>
      <c r="C80" s="31"/>
      <c r="D80" s="31"/>
      <c r="E80" s="143"/>
      <c r="F80" s="144"/>
      <c r="G80" s="40"/>
      <c r="H80" s="29"/>
      <c r="I80" s="29"/>
      <c r="J80" s="29"/>
      <c r="K80" s="29"/>
      <c r="L80" s="29"/>
      <c r="M80" s="29"/>
      <c r="N80" s="29"/>
      <c r="O80" s="29"/>
    </row>
    <row r="81" spans="1:15" ht="39.950000000000003" customHeight="1" x14ac:dyDescent="0.25">
      <c r="A81" s="30"/>
      <c r="B81" s="30"/>
      <c r="C81" s="31"/>
      <c r="D81" s="31"/>
      <c r="E81" s="143"/>
      <c r="F81" s="144"/>
      <c r="G81" s="40"/>
      <c r="H81" s="29"/>
      <c r="I81" s="29"/>
      <c r="J81" s="29"/>
      <c r="K81" s="29"/>
      <c r="L81" s="29"/>
      <c r="M81" s="29"/>
      <c r="N81" s="29"/>
      <c r="O81" s="29"/>
    </row>
    <row r="82" spans="1:15" ht="39.950000000000003" customHeight="1" x14ac:dyDescent="0.25">
      <c r="A82" s="30"/>
      <c r="B82" s="30"/>
      <c r="C82" s="31"/>
      <c r="D82" s="31"/>
      <c r="E82" s="143"/>
      <c r="F82" s="144"/>
      <c r="G82" s="40"/>
      <c r="H82" s="29"/>
      <c r="I82" s="29"/>
      <c r="J82" s="29"/>
      <c r="K82" s="29"/>
      <c r="L82" s="29"/>
      <c r="M82" s="29"/>
      <c r="N82" s="29"/>
      <c r="O82" s="29"/>
    </row>
    <row r="83" spans="1:15" ht="39.950000000000003" customHeight="1" x14ac:dyDescent="0.25">
      <c r="A83" s="30"/>
      <c r="B83" s="30"/>
      <c r="C83" s="31"/>
      <c r="D83" s="31"/>
      <c r="E83" s="143"/>
      <c r="F83" s="144"/>
      <c r="G83" s="40"/>
      <c r="H83" s="29"/>
      <c r="I83" s="29"/>
      <c r="J83" s="29"/>
      <c r="K83" s="29"/>
      <c r="L83" s="29"/>
      <c r="M83" s="29"/>
      <c r="N83" s="29"/>
      <c r="O83" s="29"/>
    </row>
    <row r="84" spans="1:15" ht="39.950000000000003" customHeight="1" x14ac:dyDescent="0.25">
      <c r="A84" s="30"/>
      <c r="B84" s="30"/>
      <c r="C84" s="31"/>
      <c r="D84" s="31"/>
      <c r="E84" s="143"/>
      <c r="F84" s="144"/>
      <c r="G84" s="40"/>
      <c r="H84" s="29"/>
      <c r="I84" s="29"/>
      <c r="J84" s="29"/>
      <c r="K84" s="29"/>
      <c r="L84" s="29"/>
      <c r="M84" s="29"/>
      <c r="N84" s="29"/>
      <c r="O84" s="29"/>
    </row>
    <row r="85" spans="1:15" ht="39.950000000000003" customHeight="1" x14ac:dyDescent="0.25">
      <c r="A85" s="30"/>
      <c r="B85" s="30"/>
      <c r="C85" s="31"/>
      <c r="D85" s="31"/>
      <c r="E85" s="143"/>
      <c r="F85" s="144"/>
      <c r="G85" s="40"/>
      <c r="H85" s="29"/>
      <c r="I85" s="29"/>
      <c r="J85" s="29"/>
      <c r="K85" s="29"/>
      <c r="L85" s="29"/>
      <c r="M85" s="29"/>
      <c r="N85" s="29"/>
      <c r="O85" s="29"/>
    </row>
    <row r="86" spans="1:15" ht="39.950000000000003" customHeight="1" x14ac:dyDescent="0.25">
      <c r="A86" s="30"/>
      <c r="B86" s="30"/>
      <c r="C86" s="31"/>
      <c r="D86" s="31"/>
      <c r="E86" s="143"/>
      <c r="F86" s="144"/>
      <c r="G86" s="40"/>
      <c r="H86" s="29"/>
      <c r="I86" s="29"/>
      <c r="J86" s="29"/>
      <c r="K86" s="29"/>
      <c r="L86" s="29"/>
      <c r="M86" s="29"/>
      <c r="N86" s="29"/>
      <c r="O86" s="29"/>
    </row>
    <row r="87" spans="1:15" ht="39.950000000000003" customHeight="1" x14ac:dyDescent="0.25">
      <c r="A87" s="30"/>
      <c r="B87" s="30"/>
      <c r="C87" s="31"/>
      <c r="D87" s="31"/>
      <c r="E87" s="143"/>
      <c r="F87" s="144"/>
      <c r="G87" s="40"/>
      <c r="H87" s="29"/>
      <c r="I87" s="29"/>
      <c r="J87" s="29"/>
      <c r="K87" s="29"/>
      <c r="L87" s="29"/>
      <c r="M87" s="29"/>
      <c r="N87" s="29"/>
      <c r="O87" s="29"/>
    </row>
    <row r="88" spans="1:15" ht="39.950000000000003" customHeight="1" x14ac:dyDescent="0.25">
      <c r="A88" s="30"/>
      <c r="B88" s="30"/>
      <c r="C88" s="31"/>
      <c r="D88" s="31"/>
      <c r="E88" s="143"/>
      <c r="F88" s="144"/>
      <c r="G88" s="40"/>
      <c r="H88" s="29"/>
      <c r="I88" s="29"/>
      <c r="J88" s="29"/>
      <c r="K88" s="29"/>
      <c r="L88" s="29"/>
      <c r="M88" s="29"/>
      <c r="N88" s="29"/>
      <c r="O88" s="29"/>
    </row>
    <row r="89" spans="1:15" ht="39.950000000000003" customHeight="1" x14ac:dyDescent="0.25">
      <c r="A89" s="30"/>
      <c r="B89" s="30"/>
      <c r="C89" s="31"/>
      <c r="D89" s="31"/>
      <c r="E89" s="143"/>
      <c r="F89" s="144"/>
      <c r="G89" s="40"/>
      <c r="H89" s="29"/>
      <c r="I89" s="29"/>
      <c r="J89" s="29"/>
      <c r="K89" s="29"/>
      <c r="L89" s="29"/>
      <c r="M89" s="29"/>
      <c r="N89" s="29"/>
      <c r="O89" s="29"/>
    </row>
    <row r="90" spans="1:15" ht="39.950000000000003" customHeight="1" x14ac:dyDescent="0.25">
      <c r="A90" s="30"/>
      <c r="B90" s="30"/>
      <c r="C90" s="31"/>
      <c r="D90" s="31"/>
      <c r="E90" s="143"/>
      <c r="F90" s="144"/>
      <c r="G90" s="40"/>
      <c r="H90" s="29"/>
      <c r="I90" s="29"/>
      <c r="J90" s="29"/>
      <c r="K90" s="29"/>
      <c r="L90" s="29"/>
      <c r="M90" s="29"/>
      <c r="N90" s="29"/>
      <c r="O90" s="29"/>
    </row>
    <row r="91" spans="1:15" ht="39.950000000000003" customHeight="1" x14ac:dyDescent="0.25">
      <c r="A91" s="30"/>
      <c r="B91" s="30"/>
      <c r="C91" s="31"/>
      <c r="D91" s="31"/>
      <c r="E91" s="143"/>
      <c r="F91" s="144"/>
      <c r="G91" s="40"/>
      <c r="H91" s="29"/>
      <c r="I91" s="29"/>
      <c r="J91" s="29"/>
      <c r="K91" s="29"/>
      <c r="L91" s="29"/>
      <c r="M91" s="29"/>
      <c r="N91" s="29"/>
      <c r="O91" s="29"/>
    </row>
    <row r="92" spans="1:15" ht="39.950000000000003" customHeight="1" x14ac:dyDescent="0.25">
      <c r="A92" s="30"/>
      <c r="B92" s="30"/>
      <c r="C92" s="31"/>
      <c r="D92" s="31"/>
      <c r="E92" s="143"/>
      <c r="F92" s="144"/>
      <c r="G92" s="40"/>
      <c r="H92" s="29"/>
      <c r="I92" s="29"/>
      <c r="J92" s="29"/>
      <c r="K92" s="29"/>
      <c r="L92" s="29"/>
      <c r="M92" s="29"/>
      <c r="N92" s="29"/>
      <c r="O92" s="29"/>
    </row>
    <row r="93" spans="1:15" ht="39.950000000000003" customHeight="1" x14ac:dyDescent="0.25">
      <c r="A93" s="30"/>
      <c r="B93" s="30"/>
      <c r="C93" s="31"/>
      <c r="D93" s="31"/>
      <c r="E93" s="143"/>
      <c r="F93" s="144"/>
      <c r="G93" s="40"/>
      <c r="H93" s="29"/>
      <c r="I93" s="29"/>
      <c r="J93" s="29"/>
      <c r="K93" s="29"/>
      <c r="L93" s="29"/>
      <c r="M93" s="29"/>
      <c r="N93" s="29"/>
      <c r="O93" s="29"/>
    </row>
    <row r="94" spans="1:15" ht="39.950000000000003" customHeight="1" x14ac:dyDescent="0.25">
      <c r="A94" s="30"/>
      <c r="B94" s="30"/>
      <c r="C94" s="31"/>
      <c r="D94" s="31"/>
      <c r="E94" s="143"/>
      <c r="F94" s="144"/>
      <c r="G94" s="40"/>
      <c r="H94" s="29"/>
      <c r="I94" s="29"/>
      <c r="J94" s="29"/>
      <c r="K94" s="29"/>
      <c r="L94" s="29"/>
      <c r="M94" s="29"/>
      <c r="N94" s="29"/>
      <c r="O94" s="29"/>
    </row>
    <row r="95" spans="1:15" ht="39.950000000000003" customHeight="1" x14ac:dyDescent="0.25">
      <c r="A95" s="30"/>
      <c r="B95" s="30"/>
      <c r="C95" s="31"/>
      <c r="D95" s="31"/>
      <c r="E95" s="143"/>
      <c r="F95" s="144"/>
      <c r="G95" s="40"/>
      <c r="H95" s="29"/>
      <c r="I95" s="29"/>
      <c r="J95" s="29"/>
      <c r="K95" s="29"/>
      <c r="L95" s="29"/>
      <c r="M95" s="29"/>
      <c r="N95" s="29"/>
      <c r="O95" s="29"/>
    </row>
    <row r="96" spans="1:15" ht="39.950000000000003" customHeight="1" x14ac:dyDescent="0.25">
      <c r="A96" s="30"/>
      <c r="B96" s="30"/>
      <c r="C96" s="31"/>
      <c r="D96" s="31"/>
      <c r="E96" s="143"/>
      <c r="F96" s="144"/>
      <c r="G96" s="40"/>
      <c r="H96" s="29"/>
      <c r="I96" s="29"/>
      <c r="J96" s="29"/>
      <c r="K96" s="29"/>
      <c r="L96" s="29"/>
      <c r="M96" s="29"/>
      <c r="N96" s="29"/>
      <c r="O96" s="29"/>
    </row>
    <row r="97" spans="1:15" ht="39.950000000000003" customHeight="1" x14ac:dyDescent="0.25">
      <c r="A97" s="30"/>
      <c r="B97" s="30"/>
      <c r="C97" s="31"/>
      <c r="D97" s="31"/>
      <c r="E97" s="143"/>
      <c r="F97" s="144"/>
      <c r="G97" s="40"/>
      <c r="H97" s="29"/>
      <c r="I97" s="29"/>
      <c r="J97" s="29"/>
      <c r="K97" s="29"/>
      <c r="L97" s="29"/>
      <c r="M97" s="29"/>
      <c r="N97" s="29"/>
      <c r="O97" s="29"/>
    </row>
    <row r="98" spans="1:15" ht="39.950000000000003" customHeight="1" x14ac:dyDescent="0.25">
      <c r="A98" s="30"/>
      <c r="B98" s="30"/>
      <c r="C98" s="31"/>
      <c r="D98" s="31"/>
      <c r="E98" s="143"/>
      <c r="F98" s="144"/>
      <c r="G98" s="40"/>
      <c r="H98" s="29"/>
      <c r="I98" s="29"/>
      <c r="J98" s="29"/>
      <c r="K98" s="29"/>
      <c r="L98" s="29"/>
      <c r="M98" s="29"/>
      <c r="N98" s="29"/>
      <c r="O98" s="29"/>
    </row>
    <row r="99" spans="1:15" ht="39.950000000000003" customHeight="1" x14ac:dyDescent="0.25">
      <c r="A99" s="30"/>
      <c r="B99" s="30"/>
      <c r="C99" s="31"/>
      <c r="D99" s="31"/>
      <c r="E99" s="143"/>
      <c r="F99" s="144"/>
      <c r="G99" s="40"/>
      <c r="H99" s="29"/>
      <c r="I99" s="29"/>
      <c r="J99" s="29"/>
      <c r="K99" s="29"/>
      <c r="L99" s="29"/>
      <c r="M99" s="29"/>
      <c r="N99" s="29"/>
      <c r="O99" s="29"/>
    </row>
    <row r="100" spans="1:15" ht="39.950000000000003" customHeight="1" x14ac:dyDescent="0.25">
      <c r="A100" s="30"/>
      <c r="B100" s="30"/>
      <c r="C100" s="31"/>
      <c r="D100" s="31"/>
      <c r="E100" s="143"/>
      <c r="F100" s="144"/>
      <c r="G100" s="40"/>
      <c r="H100" s="29"/>
      <c r="I100" s="29"/>
      <c r="J100" s="29"/>
      <c r="K100" s="29"/>
      <c r="L100" s="29"/>
      <c r="M100" s="29"/>
      <c r="N100" s="29"/>
      <c r="O100" s="29"/>
    </row>
    <row r="101" spans="1:15" ht="39.950000000000003" customHeight="1" x14ac:dyDescent="0.25">
      <c r="A101" s="30"/>
      <c r="B101" s="30"/>
      <c r="C101" s="31"/>
      <c r="D101" s="31"/>
      <c r="E101" s="143"/>
      <c r="F101" s="144"/>
      <c r="G101" s="40"/>
      <c r="H101" s="29"/>
      <c r="I101" s="29"/>
      <c r="J101" s="29"/>
      <c r="K101" s="29"/>
      <c r="L101" s="29"/>
      <c r="M101" s="29"/>
      <c r="N101" s="29"/>
      <c r="O101" s="29"/>
    </row>
    <row r="102" spans="1:15" ht="39.950000000000003" customHeight="1" x14ac:dyDescent="0.25">
      <c r="A102" s="30"/>
      <c r="B102" s="30"/>
      <c r="C102" s="31"/>
      <c r="D102" s="31"/>
      <c r="E102" s="143"/>
      <c r="F102" s="144"/>
      <c r="G102" s="40"/>
      <c r="H102" s="29"/>
      <c r="I102" s="29"/>
      <c r="J102" s="29"/>
      <c r="K102" s="29"/>
      <c r="L102" s="29"/>
      <c r="M102" s="29"/>
      <c r="N102" s="29"/>
      <c r="O102" s="29"/>
    </row>
    <row r="103" spans="1:15" ht="39.950000000000003" customHeight="1" x14ac:dyDescent="0.25">
      <c r="A103" s="30"/>
      <c r="B103" s="30"/>
      <c r="C103" s="31"/>
      <c r="D103" s="31"/>
      <c r="E103" s="143"/>
      <c r="F103" s="144"/>
      <c r="G103" s="40"/>
      <c r="H103" s="29"/>
      <c r="I103" s="29"/>
      <c r="J103" s="29"/>
      <c r="K103" s="29"/>
      <c r="L103" s="29"/>
      <c r="M103" s="29"/>
      <c r="N103" s="29"/>
      <c r="O103" s="29"/>
    </row>
    <row r="104" spans="1:15" ht="39.950000000000003" customHeight="1" x14ac:dyDescent="0.25">
      <c r="A104" s="30"/>
      <c r="B104" s="30"/>
      <c r="C104" s="31"/>
      <c r="D104" s="31"/>
      <c r="E104" s="143"/>
      <c r="F104" s="144"/>
      <c r="G104" s="40"/>
      <c r="H104" s="29"/>
      <c r="I104" s="29"/>
      <c r="J104" s="29"/>
      <c r="K104" s="29"/>
      <c r="L104" s="29"/>
      <c r="M104" s="29"/>
      <c r="N104" s="29"/>
      <c r="O104" s="29"/>
    </row>
    <row r="105" spans="1:15" ht="39.950000000000003" customHeight="1" x14ac:dyDescent="0.25">
      <c r="A105" s="30"/>
      <c r="B105" s="30"/>
      <c r="C105" s="31"/>
      <c r="D105" s="31"/>
      <c r="E105" s="143"/>
      <c r="F105" s="144"/>
      <c r="G105" s="40"/>
      <c r="H105" s="29"/>
      <c r="I105" s="29"/>
      <c r="J105" s="29"/>
      <c r="K105" s="29"/>
      <c r="L105" s="29"/>
      <c r="M105" s="29"/>
      <c r="N105" s="29"/>
      <c r="O105" s="29"/>
    </row>
    <row r="106" spans="1:15" ht="39.950000000000003" customHeight="1" x14ac:dyDescent="0.25">
      <c r="A106" s="30"/>
      <c r="B106" s="30"/>
      <c r="C106" s="31"/>
      <c r="D106" s="31"/>
      <c r="E106" s="143"/>
      <c r="F106" s="144"/>
      <c r="G106" s="40"/>
      <c r="H106" s="29"/>
      <c r="I106" s="29"/>
      <c r="J106" s="29"/>
      <c r="K106" s="29"/>
      <c r="L106" s="29"/>
      <c r="M106" s="29"/>
      <c r="N106" s="29"/>
      <c r="O106" s="29"/>
    </row>
    <row r="107" spans="1:15" ht="39.950000000000003" customHeight="1" x14ac:dyDescent="0.25">
      <c r="A107" s="30"/>
      <c r="B107" s="30"/>
      <c r="C107" s="31"/>
      <c r="D107" s="31"/>
      <c r="E107" s="143"/>
      <c r="F107" s="144"/>
      <c r="G107" s="40"/>
      <c r="H107" s="29"/>
      <c r="I107" s="29"/>
      <c r="J107" s="29"/>
      <c r="K107" s="29"/>
      <c r="L107" s="29"/>
      <c r="M107" s="29"/>
      <c r="N107" s="29"/>
      <c r="O107" s="29"/>
    </row>
    <row r="108" spans="1:15" ht="39.950000000000003" customHeight="1" x14ac:dyDescent="0.25">
      <c r="A108" s="30"/>
      <c r="B108" s="30"/>
      <c r="C108" s="31"/>
      <c r="D108" s="31"/>
      <c r="E108" s="143"/>
      <c r="F108" s="144"/>
      <c r="G108" s="40"/>
      <c r="H108" s="29"/>
      <c r="I108" s="29"/>
      <c r="J108" s="29"/>
      <c r="K108" s="29"/>
      <c r="L108" s="29"/>
      <c r="M108" s="29"/>
      <c r="N108" s="29"/>
      <c r="O108" s="29"/>
    </row>
    <row r="109" spans="1:15" ht="39.950000000000003" customHeight="1" x14ac:dyDescent="0.25">
      <c r="A109" s="30"/>
      <c r="B109" s="30"/>
      <c r="C109" s="31"/>
      <c r="D109" s="31"/>
      <c r="E109" s="143"/>
      <c r="F109" s="144"/>
      <c r="G109" s="40"/>
      <c r="H109" s="29"/>
      <c r="I109" s="29"/>
      <c r="J109" s="29"/>
      <c r="K109" s="29"/>
      <c r="L109" s="29"/>
      <c r="M109" s="29"/>
      <c r="N109" s="29"/>
      <c r="O109" s="29"/>
    </row>
    <row r="110" spans="1:15" ht="39.950000000000003" customHeight="1" x14ac:dyDescent="0.25">
      <c r="A110" s="30"/>
      <c r="B110" s="30"/>
      <c r="C110" s="31"/>
      <c r="D110" s="31"/>
      <c r="E110" s="143"/>
      <c r="F110" s="144"/>
      <c r="G110" s="40"/>
      <c r="H110" s="29"/>
      <c r="I110" s="29"/>
      <c r="J110" s="29"/>
      <c r="K110" s="29"/>
      <c r="L110" s="29"/>
      <c r="M110" s="29"/>
      <c r="N110" s="29"/>
      <c r="O110" s="29"/>
    </row>
    <row r="111" spans="1:15" ht="39.950000000000003" customHeight="1" x14ac:dyDescent="0.25">
      <c r="A111" s="30"/>
      <c r="B111" s="30"/>
      <c r="C111" s="31"/>
      <c r="D111" s="31"/>
      <c r="E111" s="143"/>
      <c r="F111" s="144"/>
      <c r="G111" s="40"/>
      <c r="H111" s="29"/>
      <c r="I111" s="29"/>
      <c r="J111" s="29"/>
      <c r="K111" s="29"/>
      <c r="L111" s="29"/>
      <c r="M111" s="29"/>
      <c r="N111" s="29"/>
      <c r="O111" s="29"/>
    </row>
    <row r="112" spans="1:15" ht="39.950000000000003" customHeight="1" x14ac:dyDescent="0.25">
      <c r="A112" s="30"/>
      <c r="B112" s="30"/>
      <c r="C112" s="31"/>
      <c r="D112" s="31"/>
      <c r="E112" s="143"/>
      <c r="F112" s="144"/>
      <c r="G112" s="40"/>
      <c r="H112" s="29"/>
      <c r="I112" s="29"/>
      <c r="J112" s="29"/>
      <c r="K112" s="29"/>
      <c r="L112" s="29"/>
      <c r="M112" s="29"/>
      <c r="N112" s="29"/>
      <c r="O112" s="29"/>
    </row>
    <row r="113" spans="1:15" ht="39.950000000000003" customHeight="1" x14ac:dyDescent="0.25">
      <c r="A113" s="30"/>
      <c r="B113" s="30"/>
      <c r="C113" s="31"/>
      <c r="D113" s="31"/>
      <c r="E113" s="143"/>
      <c r="F113" s="144"/>
      <c r="G113" s="40"/>
      <c r="H113" s="29"/>
      <c r="I113" s="29"/>
      <c r="J113" s="29"/>
      <c r="K113" s="29"/>
      <c r="L113" s="29"/>
      <c r="M113" s="29"/>
      <c r="N113" s="29"/>
      <c r="O113" s="29"/>
    </row>
    <row r="114" spans="1:15" ht="39.950000000000003" customHeight="1" x14ac:dyDescent="0.25">
      <c r="A114" s="30"/>
      <c r="B114" s="30"/>
      <c r="C114" s="31"/>
      <c r="D114" s="31"/>
      <c r="E114" s="143"/>
      <c r="F114" s="144"/>
      <c r="G114" s="40"/>
      <c r="H114" s="29"/>
      <c r="I114" s="29"/>
      <c r="J114" s="29"/>
      <c r="K114" s="29"/>
      <c r="L114" s="29"/>
      <c r="M114" s="29"/>
      <c r="N114" s="29"/>
      <c r="O114" s="29"/>
    </row>
    <row r="115" spans="1:15" ht="39.950000000000003" customHeight="1" x14ac:dyDescent="0.25">
      <c r="A115" s="30"/>
      <c r="B115" s="30"/>
      <c r="C115" s="31"/>
      <c r="D115" s="31"/>
      <c r="E115" s="143"/>
      <c r="F115" s="144"/>
      <c r="G115" s="40"/>
      <c r="H115" s="29"/>
      <c r="I115" s="29"/>
      <c r="J115" s="29"/>
      <c r="K115" s="29"/>
      <c r="L115" s="29"/>
      <c r="M115" s="29"/>
      <c r="N115" s="29"/>
      <c r="O115" s="29"/>
    </row>
    <row r="116" spans="1:15" ht="39.950000000000003" customHeight="1" x14ac:dyDescent="0.25">
      <c r="A116" s="30"/>
      <c r="B116" s="30"/>
      <c r="C116" s="31"/>
      <c r="D116" s="31"/>
      <c r="E116" s="143"/>
      <c r="F116" s="144"/>
      <c r="G116" s="40"/>
      <c r="H116" s="29"/>
      <c r="I116" s="29"/>
      <c r="J116" s="29"/>
      <c r="K116" s="29"/>
      <c r="L116" s="29"/>
      <c r="M116" s="29"/>
      <c r="N116" s="29"/>
      <c r="O116" s="29"/>
    </row>
    <row r="117" spans="1:15" ht="39.950000000000003" customHeight="1" x14ac:dyDescent="0.25">
      <c r="A117" s="30"/>
      <c r="B117" s="30"/>
      <c r="C117" s="31"/>
      <c r="D117" s="31"/>
      <c r="E117" s="143"/>
      <c r="F117" s="144"/>
      <c r="G117" s="40"/>
      <c r="H117" s="29"/>
      <c r="I117" s="29"/>
      <c r="J117" s="29"/>
      <c r="K117" s="29"/>
      <c r="L117" s="29"/>
      <c r="M117" s="29"/>
      <c r="N117" s="29"/>
      <c r="O117" s="29"/>
    </row>
    <row r="118" spans="1:15" ht="39.950000000000003" customHeight="1" x14ac:dyDescent="0.25">
      <c r="A118" s="30"/>
      <c r="B118" s="30"/>
      <c r="C118" s="31"/>
      <c r="D118" s="31"/>
      <c r="E118" s="143"/>
      <c r="F118" s="144"/>
      <c r="G118" s="40"/>
      <c r="H118" s="29"/>
      <c r="I118" s="29"/>
      <c r="J118" s="29"/>
      <c r="K118" s="29"/>
      <c r="L118" s="29"/>
      <c r="M118" s="29"/>
      <c r="N118" s="29"/>
      <c r="O118" s="29"/>
    </row>
    <row r="119" spans="1:15" ht="39.950000000000003" customHeight="1" x14ac:dyDescent="0.25">
      <c r="A119" s="30"/>
      <c r="B119" s="30"/>
      <c r="C119" s="31"/>
      <c r="D119" s="31"/>
      <c r="E119" s="143"/>
      <c r="F119" s="144"/>
      <c r="G119" s="40"/>
      <c r="H119" s="29"/>
      <c r="I119" s="29"/>
      <c r="J119" s="29"/>
      <c r="K119" s="29"/>
      <c r="L119" s="29"/>
      <c r="M119" s="29"/>
      <c r="N119" s="29"/>
      <c r="O119" s="29"/>
    </row>
    <row r="120" spans="1:15" ht="39.950000000000003" customHeight="1" x14ac:dyDescent="0.25">
      <c r="A120" s="30"/>
      <c r="B120" s="30"/>
      <c r="C120" s="31"/>
      <c r="D120" s="31"/>
      <c r="E120" s="143"/>
      <c r="F120" s="144"/>
      <c r="G120" s="40"/>
      <c r="H120" s="29"/>
      <c r="I120" s="29"/>
      <c r="J120" s="29"/>
      <c r="K120" s="29"/>
      <c r="L120" s="29"/>
      <c r="M120" s="29"/>
      <c r="N120" s="29"/>
      <c r="O120" s="29"/>
    </row>
    <row r="121" spans="1:15" ht="39.950000000000003" customHeight="1" x14ac:dyDescent="0.25">
      <c r="A121" s="30"/>
      <c r="B121" s="30"/>
      <c r="C121" s="31"/>
      <c r="D121" s="31"/>
      <c r="E121" s="143"/>
      <c r="F121" s="144"/>
      <c r="G121" s="40"/>
      <c r="H121" s="29"/>
      <c r="I121" s="29"/>
      <c r="J121" s="29"/>
      <c r="K121" s="29"/>
      <c r="L121" s="29"/>
      <c r="M121" s="29"/>
      <c r="N121" s="29"/>
      <c r="O121" s="29"/>
    </row>
    <row r="122" spans="1:15" ht="39.950000000000003" customHeight="1" x14ac:dyDescent="0.25">
      <c r="A122" s="30"/>
      <c r="B122" s="30"/>
      <c r="C122" s="31"/>
      <c r="D122" s="31"/>
      <c r="E122" s="143"/>
      <c r="F122" s="144"/>
      <c r="G122" s="40"/>
      <c r="H122" s="29"/>
      <c r="I122" s="29"/>
      <c r="J122" s="29"/>
      <c r="K122" s="29"/>
      <c r="L122" s="29"/>
      <c r="M122" s="29"/>
      <c r="N122" s="29"/>
      <c r="O122" s="29"/>
    </row>
    <row r="123" spans="1:15" ht="39.950000000000003" customHeight="1" x14ac:dyDescent="0.25">
      <c r="A123" s="30"/>
      <c r="B123" s="30"/>
      <c r="C123" s="31"/>
      <c r="D123" s="31"/>
      <c r="E123" s="143"/>
      <c r="F123" s="144"/>
      <c r="G123" s="40"/>
      <c r="H123" s="29"/>
      <c r="I123" s="29"/>
      <c r="J123" s="29"/>
      <c r="K123" s="29"/>
      <c r="L123" s="29"/>
      <c r="M123" s="29"/>
      <c r="N123" s="29"/>
      <c r="O123" s="29"/>
    </row>
    <row r="124" spans="1:15" ht="39.950000000000003" customHeight="1" x14ac:dyDescent="0.25">
      <c r="A124" s="30"/>
      <c r="B124" s="30"/>
      <c r="C124" s="31"/>
      <c r="D124" s="31"/>
      <c r="E124" s="143"/>
      <c r="F124" s="144"/>
      <c r="G124" s="40"/>
      <c r="H124" s="29"/>
      <c r="I124" s="29"/>
      <c r="J124" s="29"/>
      <c r="K124" s="29"/>
      <c r="L124" s="29"/>
      <c r="M124" s="29"/>
      <c r="N124" s="29"/>
      <c r="O124" s="29"/>
    </row>
    <row r="125" spans="1:15" ht="39.950000000000003" customHeight="1" x14ac:dyDescent="0.25">
      <c r="A125" s="30"/>
      <c r="B125" s="30"/>
      <c r="C125" s="31"/>
      <c r="D125" s="31"/>
      <c r="E125" s="143"/>
      <c r="F125" s="144"/>
      <c r="G125" s="40"/>
      <c r="H125" s="29"/>
      <c r="I125" s="29"/>
      <c r="J125" s="29"/>
      <c r="K125" s="29"/>
      <c r="L125" s="29"/>
      <c r="M125" s="29"/>
      <c r="N125" s="29"/>
      <c r="O125" s="29"/>
    </row>
    <row r="126" spans="1:15" ht="39.950000000000003" customHeight="1" x14ac:dyDescent="0.25">
      <c r="A126" s="30"/>
      <c r="B126" s="30"/>
      <c r="C126" s="31"/>
      <c r="D126" s="31"/>
      <c r="E126" s="143"/>
      <c r="F126" s="144"/>
      <c r="G126" s="40"/>
      <c r="H126" s="29"/>
      <c r="I126" s="29"/>
      <c r="J126" s="29"/>
      <c r="K126" s="29"/>
      <c r="L126" s="29"/>
      <c r="M126" s="29"/>
      <c r="N126" s="29"/>
      <c r="O126" s="29"/>
    </row>
    <row r="127" spans="1:15" ht="39.950000000000003" customHeight="1" x14ac:dyDescent="0.25">
      <c r="A127" s="30"/>
      <c r="B127" s="30"/>
      <c r="C127" s="31"/>
      <c r="D127" s="31"/>
      <c r="E127" s="143"/>
      <c r="F127" s="144"/>
      <c r="G127" s="40"/>
      <c r="H127" s="29"/>
      <c r="I127" s="29"/>
      <c r="J127" s="29"/>
      <c r="K127" s="29"/>
      <c r="L127" s="29"/>
      <c r="M127" s="29"/>
      <c r="N127" s="29"/>
      <c r="O127" s="29"/>
    </row>
    <row r="128" spans="1:15" ht="39.950000000000003" customHeight="1" x14ac:dyDescent="0.25">
      <c r="A128" s="30"/>
      <c r="B128" s="30"/>
      <c r="C128" s="31"/>
      <c r="D128" s="31"/>
      <c r="E128" s="143"/>
      <c r="F128" s="144"/>
      <c r="G128" s="40"/>
      <c r="H128" s="29"/>
      <c r="I128" s="29"/>
      <c r="J128" s="29"/>
      <c r="K128" s="29"/>
      <c r="L128" s="29"/>
      <c r="M128" s="29"/>
      <c r="N128" s="29"/>
      <c r="O128" s="29"/>
    </row>
    <row r="129" spans="1:15" ht="39.950000000000003" customHeight="1" x14ac:dyDescent="0.25">
      <c r="A129" s="30"/>
      <c r="B129" s="30"/>
      <c r="C129" s="31"/>
      <c r="D129" s="31"/>
      <c r="E129" s="143"/>
      <c r="F129" s="144"/>
      <c r="G129" s="40"/>
      <c r="H129" s="29"/>
      <c r="I129" s="29"/>
      <c r="J129" s="29"/>
      <c r="K129" s="29"/>
      <c r="L129" s="29"/>
      <c r="M129" s="29"/>
      <c r="N129" s="29"/>
      <c r="O129" s="29"/>
    </row>
    <row r="130" spans="1:15" ht="39.950000000000003" customHeight="1" x14ac:dyDescent="0.25">
      <c r="A130" s="30"/>
      <c r="B130" s="30"/>
      <c r="C130" s="31"/>
      <c r="D130" s="31"/>
      <c r="E130" s="143"/>
      <c r="F130" s="144"/>
      <c r="G130" s="40"/>
      <c r="H130" s="29"/>
      <c r="I130" s="29"/>
      <c r="J130" s="29"/>
      <c r="K130" s="29"/>
      <c r="L130" s="29"/>
      <c r="M130" s="29"/>
      <c r="N130" s="29"/>
      <c r="O130" s="29"/>
    </row>
    <row r="131" spans="1:15" ht="39.950000000000003" customHeight="1" x14ac:dyDescent="0.25">
      <c r="A131" s="30"/>
      <c r="B131" s="30"/>
      <c r="C131" s="31"/>
      <c r="D131" s="31"/>
      <c r="E131" s="143"/>
      <c r="F131" s="144"/>
      <c r="G131" s="40"/>
      <c r="H131" s="29"/>
      <c r="I131" s="29"/>
      <c r="J131" s="29"/>
      <c r="K131" s="29"/>
      <c r="L131" s="29"/>
      <c r="M131" s="29"/>
      <c r="N131" s="29"/>
      <c r="O131" s="29"/>
    </row>
    <row r="132" spans="1:15" ht="39.950000000000003" customHeight="1" x14ac:dyDescent="0.25">
      <c r="A132" s="30"/>
      <c r="B132" s="30"/>
      <c r="C132" s="31"/>
      <c r="D132" s="31"/>
      <c r="E132" s="143"/>
      <c r="F132" s="144"/>
      <c r="G132" s="40"/>
      <c r="H132" s="29"/>
      <c r="I132" s="29"/>
      <c r="J132" s="29"/>
      <c r="K132" s="29"/>
      <c r="L132" s="29"/>
      <c r="M132" s="29"/>
      <c r="N132" s="29"/>
      <c r="O132" s="29"/>
    </row>
    <row r="133" spans="1:15" ht="39.950000000000003" customHeight="1" x14ac:dyDescent="0.25">
      <c r="A133" s="30"/>
      <c r="B133" s="30"/>
      <c r="C133" s="31"/>
      <c r="D133" s="31"/>
      <c r="E133" s="143"/>
      <c r="F133" s="144"/>
      <c r="G133" s="40"/>
      <c r="H133" s="29"/>
      <c r="I133" s="29"/>
      <c r="J133" s="29"/>
      <c r="K133" s="29"/>
      <c r="L133" s="29"/>
      <c r="M133" s="29"/>
      <c r="N133" s="29"/>
      <c r="O133" s="29"/>
    </row>
    <row r="134" spans="1:15" ht="39.950000000000003" customHeight="1" x14ac:dyDescent="0.25">
      <c r="A134" s="30"/>
      <c r="B134" s="30"/>
      <c r="C134" s="31"/>
      <c r="D134" s="31"/>
      <c r="E134" s="143"/>
      <c r="F134" s="144"/>
      <c r="G134" s="40"/>
      <c r="H134" s="29"/>
      <c r="I134" s="29"/>
      <c r="J134" s="29"/>
      <c r="K134" s="29"/>
      <c r="L134" s="29"/>
      <c r="M134" s="29"/>
      <c r="N134" s="29"/>
      <c r="O134" s="29"/>
    </row>
    <row r="135" spans="1:15" ht="39.950000000000003" customHeight="1" x14ac:dyDescent="0.25">
      <c r="A135" s="30"/>
      <c r="B135" s="30"/>
      <c r="C135" s="31"/>
      <c r="D135" s="31"/>
      <c r="E135" s="143"/>
      <c r="F135" s="144"/>
      <c r="G135" s="40"/>
      <c r="H135" s="29"/>
      <c r="I135" s="29"/>
      <c r="J135" s="29"/>
      <c r="K135" s="29"/>
      <c r="L135" s="29"/>
      <c r="M135" s="29"/>
      <c r="N135" s="29"/>
      <c r="O135" s="29"/>
    </row>
    <row r="136" spans="1:15" ht="39.950000000000003" customHeight="1" x14ac:dyDescent="0.25">
      <c r="A136" s="30"/>
      <c r="B136" s="30"/>
      <c r="C136" s="31"/>
      <c r="D136" s="31"/>
      <c r="E136" s="143"/>
      <c r="F136" s="144"/>
      <c r="G136" s="40"/>
      <c r="H136" s="29"/>
      <c r="I136" s="29"/>
      <c r="J136" s="29"/>
      <c r="K136" s="29"/>
      <c r="L136" s="29"/>
      <c r="M136" s="29"/>
      <c r="N136" s="29"/>
      <c r="O136" s="29"/>
    </row>
    <row r="137" spans="1:15" ht="39.950000000000003" customHeight="1" x14ac:dyDescent="0.25">
      <c r="A137" s="30"/>
      <c r="B137" s="30"/>
      <c r="C137" s="31"/>
      <c r="D137" s="31"/>
      <c r="E137" s="143"/>
      <c r="F137" s="144"/>
      <c r="G137" s="40"/>
      <c r="H137" s="29"/>
      <c r="I137" s="29"/>
      <c r="J137" s="29"/>
      <c r="K137" s="29"/>
      <c r="L137" s="29"/>
      <c r="M137" s="29"/>
      <c r="N137" s="29"/>
      <c r="O137" s="29"/>
    </row>
    <row r="138" spans="1:15" ht="39.950000000000003" customHeight="1" x14ac:dyDescent="0.25">
      <c r="A138" s="30"/>
      <c r="B138" s="30"/>
      <c r="C138" s="31"/>
      <c r="D138" s="31"/>
      <c r="E138" s="143"/>
      <c r="F138" s="144"/>
      <c r="G138" s="40"/>
      <c r="H138" s="29"/>
      <c r="I138" s="29"/>
      <c r="J138" s="29"/>
      <c r="K138" s="29"/>
      <c r="L138" s="29"/>
      <c r="M138" s="29"/>
      <c r="N138" s="29"/>
      <c r="O138" s="29"/>
    </row>
    <row r="139" spans="1:15" ht="39.950000000000003" customHeight="1" x14ac:dyDescent="0.25">
      <c r="A139" s="30"/>
      <c r="B139" s="30"/>
      <c r="C139" s="31"/>
      <c r="D139" s="31"/>
      <c r="E139" s="143"/>
      <c r="F139" s="144"/>
      <c r="G139" s="40"/>
      <c r="H139" s="29"/>
      <c r="I139" s="29"/>
      <c r="J139" s="29"/>
      <c r="K139" s="29"/>
      <c r="L139" s="29"/>
      <c r="M139" s="29"/>
      <c r="N139" s="29"/>
      <c r="O139" s="29"/>
    </row>
    <row r="140" spans="1:15" ht="39.950000000000003" customHeight="1" x14ac:dyDescent="0.25">
      <c r="A140" s="30"/>
      <c r="B140" s="30"/>
      <c r="C140" s="31"/>
      <c r="D140" s="31"/>
      <c r="E140" s="143"/>
      <c r="F140" s="144"/>
      <c r="G140" s="40"/>
      <c r="H140" s="29"/>
      <c r="I140" s="29"/>
      <c r="J140" s="29"/>
      <c r="K140" s="29"/>
      <c r="L140" s="29"/>
      <c r="M140" s="29"/>
      <c r="N140" s="29"/>
      <c r="O140" s="29"/>
    </row>
    <row r="141" spans="1:15" ht="39.950000000000003" customHeight="1" x14ac:dyDescent="0.25">
      <c r="A141" s="30"/>
      <c r="B141" s="30"/>
      <c r="C141" s="31"/>
      <c r="D141" s="31"/>
      <c r="E141" s="143"/>
      <c r="F141" s="144"/>
      <c r="G141" s="40"/>
      <c r="H141" s="29"/>
      <c r="I141" s="29"/>
      <c r="J141" s="29"/>
      <c r="K141" s="29"/>
      <c r="L141" s="29"/>
      <c r="M141" s="29"/>
      <c r="N141" s="29"/>
      <c r="O141" s="29"/>
    </row>
    <row r="142" spans="1:15" ht="39.950000000000003" customHeight="1" x14ac:dyDescent="0.25">
      <c r="A142" s="30"/>
      <c r="B142" s="30"/>
      <c r="C142" s="31"/>
      <c r="D142" s="31"/>
      <c r="E142" s="143"/>
      <c r="F142" s="144"/>
      <c r="G142" s="40"/>
      <c r="H142" s="29"/>
      <c r="I142" s="29"/>
      <c r="J142" s="29"/>
      <c r="K142" s="29"/>
      <c r="L142" s="29"/>
      <c r="M142" s="29"/>
      <c r="N142" s="29"/>
      <c r="O142" s="29"/>
    </row>
    <row r="143" spans="1:15" ht="39.950000000000003" customHeight="1" x14ac:dyDescent="0.25">
      <c r="A143" s="30"/>
      <c r="B143" s="30"/>
      <c r="C143" s="31"/>
      <c r="D143" s="31"/>
      <c r="E143" s="143"/>
      <c r="F143" s="144"/>
      <c r="G143" s="40"/>
      <c r="H143" s="29"/>
      <c r="I143" s="29"/>
      <c r="J143" s="29"/>
      <c r="K143" s="29"/>
      <c r="L143" s="29"/>
      <c r="M143" s="29"/>
      <c r="N143" s="29"/>
      <c r="O143" s="29"/>
    </row>
    <row r="144" spans="1:15" ht="39.950000000000003" customHeight="1" x14ac:dyDescent="0.25">
      <c r="A144" s="30"/>
      <c r="B144" s="30"/>
      <c r="C144" s="31"/>
      <c r="D144" s="31"/>
      <c r="E144" s="143"/>
      <c r="F144" s="144"/>
      <c r="G144" s="40"/>
      <c r="H144" s="29"/>
      <c r="I144" s="29"/>
      <c r="J144" s="29"/>
      <c r="K144" s="29"/>
      <c r="L144" s="29"/>
      <c r="M144" s="29"/>
      <c r="N144" s="29"/>
      <c r="O144" s="29"/>
    </row>
    <row r="145" spans="1:15" ht="39.950000000000003" customHeight="1" x14ac:dyDescent="0.25">
      <c r="A145" s="30"/>
      <c r="B145" s="30"/>
      <c r="C145" s="31"/>
      <c r="D145" s="31"/>
      <c r="E145" s="143"/>
      <c r="F145" s="144"/>
      <c r="G145" s="40"/>
      <c r="H145" s="29"/>
      <c r="I145" s="29"/>
      <c r="J145" s="29"/>
      <c r="K145" s="29"/>
      <c r="L145" s="29"/>
      <c r="M145" s="29"/>
      <c r="N145" s="29"/>
      <c r="O145" s="29"/>
    </row>
    <row r="146" spans="1:15" ht="39.950000000000003" customHeight="1" x14ac:dyDescent="0.25">
      <c r="A146" s="30"/>
      <c r="B146" s="30"/>
      <c r="C146" s="31"/>
      <c r="D146" s="31"/>
      <c r="E146" s="143"/>
      <c r="F146" s="144"/>
      <c r="G146" s="40"/>
      <c r="H146" s="29"/>
      <c r="I146" s="29"/>
      <c r="J146" s="29"/>
      <c r="K146" s="29"/>
      <c r="L146" s="29"/>
      <c r="M146" s="29"/>
      <c r="N146" s="29"/>
      <c r="O146" s="29"/>
    </row>
    <row r="147" spans="1:15" ht="39.950000000000003" customHeight="1" x14ac:dyDescent="0.25">
      <c r="A147" s="30"/>
      <c r="B147" s="30"/>
      <c r="C147" s="31"/>
      <c r="D147" s="31"/>
      <c r="E147" s="143"/>
      <c r="F147" s="144"/>
      <c r="G147" s="40"/>
      <c r="H147" s="29"/>
      <c r="I147" s="29"/>
      <c r="J147" s="29"/>
      <c r="K147" s="29"/>
      <c r="L147" s="29"/>
      <c r="M147" s="29"/>
      <c r="N147" s="29"/>
      <c r="O147" s="29"/>
    </row>
    <row r="148" spans="1:15" ht="39.950000000000003" customHeight="1" x14ac:dyDescent="0.25">
      <c r="A148" s="30"/>
      <c r="B148" s="30"/>
      <c r="C148" s="31"/>
      <c r="D148" s="31"/>
      <c r="E148" s="143"/>
      <c r="F148" s="144"/>
      <c r="G148" s="40"/>
      <c r="H148" s="29"/>
      <c r="I148" s="29"/>
      <c r="J148" s="29"/>
      <c r="K148" s="29"/>
      <c r="L148" s="29"/>
      <c r="M148" s="29"/>
      <c r="N148" s="29"/>
      <c r="O148" s="29"/>
    </row>
    <row r="149" spans="1:15" ht="39.950000000000003" customHeight="1" x14ac:dyDescent="0.25">
      <c r="A149" s="30"/>
      <c r="B149" s="30"/>
      <c r="C149" s="31"/>
      <c r="D149" s="31"/>
      <c r="E149" s="143"/>
      <c r="F149" s="144"/>
      <c r="G149" s="40"/>
      <c r="H149" s="29"/>
      <c r="I149" s="29"/>
      <c r="J149" s="29"/>
      <c r="K149" s="29"/>
      <c r="L149" s="29"/>
      <c r="M149" s="29"/>
      <c r="N149" s="29"/>
      <c r="O149" s="29"/>
    </row>
    <row r="150" spans="1:15" ht="39.950000000000003" customHeight="1" x14ac:dyDescent="0.25">
      <c r="A150" s="30"/>
      <c r="B150" s="30"/>
      <c r="C150" s="31"/>
      <c r="D150" s="31"/>
      <c r="E150" s="143"/>
      <c r="F150" s="144"/>
      <c r="G150" s="40"/>
      <c r="H150" s="29"/>
      <c r="I150" s="29"/>
      <c r="J150" s="29"/>
      <c r="K150" s="29"/>
      <c r="L150" s="29"/>
      <c r="M150" s="29"/>
      <c r="N150" s="29"/>
      <c r="O150" s="29"/>
    </row>
    <row r="151" spans="1:15" ht="39.950000000000003" customHeight="1" x14ac:dyDescent="0.25">
      <c r="A151" s="30"/>
      <c r="B151" s="30"/>
      <c r="C151" s="31"/>
      <c r="D151" s="31"/>
      <c r="E151" s="143"/>
      <c r="F151" s="144"/>
      <c r="G151" s="40"/>
      <c r="H151" s="29"/>
      <c r="I151" s="29"/>
      <c r="J151" s="29"/>
      <c r="K151" s="29"/>
      <c r="L151" s="29"/>
      <c r="M151" s="29"/>
      <c r="N151" s="29"/>
      <c r="O151" s="29"/>
    </row>
    <row r="152" spans="1:15" ht="39.950000000000003" customHeight="1" x14ac:dyDescent="0.25">
      <c r="A152" s="30"/>
      <c r="B152" s="30"/>
      <c r="C152" s="31"/>
      <c r="D152" s="31"/>
      <c r="E152" s="143"/>
      <c r="F152" s="144"/>
      <c r="G152" s="40"/>
      <c r="H152" s="29"/>
      <c r="I152" s="29"/>
      <c r="J152" s="29"/>
      <c r="K152" s="29"/>
      <c r="L152" s="29"/>
      <c r="M152" s="29"/>
      <c r="N152" s="29"/>
      <c r="O152" s="29"/>
    </row>
    <row r="153" spans="1:15" ht="39.950000000000003" customHeight="1" x14ac:dyDescent="0.25">
      <c r="A153" s="30"/>
      <c r="B153" s="30"/>
      <c r="C153" s="31"/>
      <c r="D153" s="31"/>
      <c r="E153" s="143"/>
      <c r="F153" s="144"/>
      <c r="G153" s="40"/>
      <c r="H153" s="29"/>
      <c r="I153" s="29"/>
      <c r="J153" s="29"/>
      <c r="K153" s="29"/>
      <c r="L153" s="29"/>
      <c r="M153" s="29"/>
      <c r="N153" s="29"/>
      <c r="O153" s="29"/>
    </row>
    <row r="154" spans="1:15" ht="39.950000000000003" customHeight="1" x14ac:dyDescent="0.25">
      <c r="A154" s="30"/>
      <c r="B154" s="30"/>
      <c r="C154" s="31"/>
      <c r="D154" s="31"/>
      <c r="E154" s="143"/>
      <c r="F154" s="144"/>
      <c r="G154" s="40"/>
      <c r="H154" s="29"/>
      <c r="I154" s="29"/>
      <c r="J154" s="29"/>
      <c r="K154" s="29"/>
      <c r="L154" s="29"/>
      <c r="M154" s="29"/>
      <c r="N154" s="29"/>
      <c r="O154" s="29"/>
    </row>
    <row r="155" spans="1:15" ht="39.950000000000003" customHeight="1" x14ac:dyDescent="0.25">
      <c r="A155" s="30"/>
      <c r="B155" s="30"/>
      <c r="C155" s="31"/>
      <c r="D155" s="31"/>
      <c r="E155" s="143"/>
      <c r="F155" s="144"/>
      <c r="G155" s="40"/>
      <c r="H155" s="29"/>
      <c r="I155" s="29"/>
      <c r="J155" s="29"/>
      <c r="K155" s="29"/>
      <c r="L155" s="29"/>
      <c r="M155" s="29"/>
      <c r="N155" s="29"/>
      <c r="O155" s="29"/>
    </row>
    <row r="156" spans="1:15" ht="39.950000000000003" customHeight="1" x14ac:dyDescent="0.25">
      <c r="A156" s="30"/>
      <c r="B156" s="30"/>
      <c r="C156" s="31"/>
      <c r="D156" s="31"/>
      <c r="E156" s="143"/>
      <c r="F156" s="144"/>
      <c r="G156" s="40"/>
      <c r="H156" s="29"/>
      <c r="I156" s="29"/>
      <c r="J156" s="29"/>
      <c r="K156" s="29"/>
      <c r="L156" s="29"/>
      <c r="M156" s="29"/>
      <c r="N156" s="29"/>
      <c r="O156" s="29"/>
    </row>
    <row r="157" spans="1:15" ht="39.950000000000003" customHeight="1" x14ac:dyDescent="0.25">
      <c r="A157" s="30"/>
      <c r="B157" s="30"/>
      <c r="C157" s="31"/>
      <c r="D157" s="31"/>
      <c r="E157" s="143"/>
      <c r="F157" s="144"/>
      <c r="G157" s="40"/>
      <c r="H157" s="29"/>
      <c r="I157" s="29"/>
      <c r="J157" s="29"/>
      <c r="K157" s="29"/>
      <c r="L157" s="29"/>
      <c r="M157" s="29"/>
      <c r="N157" s="29"/>
      <c r="O157" s="29"/>
    </row>
    <row r="158" spans="1:15" ht="39.950000000000003" customHeight="1" x14ac:dyDescent="0.25">
      <c r="A158" s="30"/>
      <c r="B158" s="30"/>
      <c r="C158" s="31"/>
      <c r="D158" s="31"/>
      <c r="E158" s="143"/>
      <c r="F158" s="144"/>
      <c r="G158" s="40"/>
      <c r="H158" s="29"/>
      <c r="I158" s="29"/>
      <c r="J158" s="29"/>
      <c r="K158" s="29"/>
      <c r="L158" s="29"/>
      <c r="M158" s="29"/>
      <c r="N158" s="29"/>
      <c r="O158" s="29"/>
    </row>
    <row r="159" spans="1:15" ht="39.950000000000003" customHeight="1" x14ac:dyDescent="0.25">
      <c r="A159" s="30"/>
      <c r="B159" s="30"/>
      <c r="C159" s="31"/>
      <c r="D159" s="31"/>
      <c r="E159" s="143"/>
      <c r="F159" s="144"/>
      <c r="G159" s="40"/>
      <c r="H159" s="29"/>
      <c r="I159" s="29"/>
      <c r="J159" s="29"/>
      <c r="K159" s="29"/>
      <c r="L159" s="29"/>
      <c r="M159" s="29"/>
      <c r="N159" s="29"/>
      <c r="O159" s="29"/>
    </row>
    <row r="160" spans="1:15" ht="39.950000000000003" customHeight="1" x14ac:dyDescent="0.25">
      <c r="A160" s="30"/>
      <c r="B160" s="30"/>
      <c r="C160" s="31"/>
      <c r="D160" s="31"/>
      <c r="E160" s="143"/>
      <c r="F160" s="144"/>
      <c r="G160" s="40"/>
      <c r="H160" s="29"/>
      <c r="I160" s="29"/>
      <c r="J160" s="29"/>
      <c r="K160" s="29"/>
      <c r="L160" s="29"/>
      <c r="M160" s="29"/>
      <c r="N160" s="29"/>
      <c r="O160" s="29"/>
    </row>
    <row r="161" spans="1:15" ht="39.950000000000003" customHeight="1" x14ac:dyDescent="0.25">
      <c r="A161" s="30"/>
      <c r="B161" s="30"/>
      <c r="C161" s="31"/>
      <c r="D161" s="31"/>
      <c r="E161" s="143"/>
      <c r="F161" s="144"/>
      <c r="G161" s="40"/>
      <c r="H161" s="29"/>
      <c r="I161" s="29"/>
      <c r="J161" s="29"/>
      <c r="K161" s="29"/>
      <c r="L161" s="29"/>
      <c r="M161" s="29"/>
      <c r="N161" s="29"/>
      <c r="O161" s="29"/>
    </row>
    <row r="162" spans="1:15" ht="39.950000000000003" customHeight="1" x14ac:dyDescent="0.25">
      <c r="A162" s="30"/>
      <c r="B162" s="30"/>
      <c r="C162" s="31"/>
      <c r="D162" s="31"/>
      <c r="E162" s="143"/>
      <c r="F162" s="144"/>
      <c r="G162" s="40"/>
      <c r="H162" s="29"/>
      <c r="I162" s="29"/>
      <c r="J162" s="29"/>
      <c r="K162" s="29"/>
      <c r="L162" s="29"/>
      <c r="M162" s="29"/>
      <c r="N162" s="29"/>
      <c r="O162" s="29"/>
    </row>
    <row r="163" spans="1:15" ht="39.950000000000003" customHeight="1" x14ac:dyDescent="0.25">
      <c r="A163" s="30"/>
      <c r="B163" s="30"/>
      <c r="C163" s="31"/>
      <c r="D163" s="31"/>
      <c r="E163" s="143"/>
      <c r="F163" s="144"/>
      <c r="G163" s="40"/>
      <c r="H163" s="29"/>
      <c r="I163" s="29"/>
      <c r="J163" s="29"/>
      <c r="K163" s="29"/>
      <c r="L163" s="29"/>
      <c r="M163" s="29"/>
      <c r="N163" s="29"/>
      <c r="O163" s="29"/>
    </row>
    <row r="164" spans="1:15" ht="39.950000000000003" customHeight="1" x14ac:dyDescent="0.25">
      <c r="A164" s="30"/>
      <c r="B164" s="30"/>
      <c r="C164" s="31"/>
      <c r="D164" s="31"/>
      <c r="E164" s="143"/>
      <c r="F164" s="144"/>
      <c r="G164" s="40"/>
      <c r="H164" s="29"/>
      <c r="I164" s="29"/>
      <c r="J164" s="29"/>
      <c r="K164" s="29"/>
      <c r="L164" s="29"/>
      <c r="M164" s="29"/>
      <c r="N164" s="29"/>
      <c r="O164" s="29"/>
    </row>
    <row r="165" spans="1:15" ht="39.950000000000003" customHeight="1" x14ac:dyDescent="0.25">
      <c r="A165" s="30"/>
      <c r="B165" s="30"/>
      <c r="C165" s="31"/>
      <c r="D165" s="31"/>
      <c r="E165" s="143"/>
      <c r="F165" s="144"/>
      <c r="G165" s="40"/>
      <c r="H165" s="29"/>
      <c r="I165" s="29"/>
      <c r="J165" s="29"/>
      <c r="K165" s="29"/>
      <c r="L165" s="29"/>
      <c r="M165" s="29"/>
      <c r="N165" s="29"/>
      <c r="O165" s="29"/>
    </row>
    <row r="166" spans="1:15" ht="39.950000000000003" customHeight="1" x14ac:dyDescent="0.25">
      <c r="A166" s="30"/>
      <c r="B166" s="30"/>
      <c r="C166" s="31"/>
      <c r="D166" s="31"/>
      <c r="E166" s="143"/>
      <c r="F166" s="144"/>
      <c r="G166" s="40"/>
      <c r="H166" s="29"/>
      <c r="I166" s="29"/>
      <c r="J166" s="29"/>
      <c r="K166" s="29"/>
      <c r="L166" s="29"/>
      <c r="M166" s="29"/>
      <c r="N166" s="29"/>
      <c r="O166" s="29"/>
    </row>
    <row r="167" spans="1:15" ht="39.950000000000003" customHeight="1" x14ac:dyDescent="0.25">
      <c r="A167" s="30"/>
      <c r="B167" s="30"/>
      <c r="C167" s="31"/>
      <c r="D167" s="31"/>
      <c r="E167" s="143"/>
      <c r="F167" s="144"/>
      <c r="G167" s="40"/>
      <c r="H167" s="29"/>
      <c r="I167" s="29"/>
      <c r="J167" s="29"/>
      <c r="K167" s="29"/>
      <c r="L167" s="29"/>
      <c r="M167" s="29"/>
      <c r="N167" s="29"/>
      <c r="O167" s="29"/>
    </row>
    <row r="168" spans="1:15" ht="39.950000000000003" customHeight="1" x14ac:dyDescent="0.25">
      <c r="A168" s="30"/>
      <c r="B168" s="30"/>
      <c r="C168" s="31"/>
      <c r="D168" s="31"/>
      <c r="E168" s="143"/>
      <c r="F168" s="144"/>
      <c r="G168" s="40"/>
      <c r="H168" s="29"/>
      <c r="I168" s="29"/>
      <c r="J168" s="29"/>
      <c r="K168" s="29"/>
      <c r="L168" s="29"/>
      <c r="M168" s="29"/>
      <c r="N168" s="29"/>
      <c r="O168" s="29"/>
    </row>
    <row r="169" spans="1:15" ht="39.950000000000003" customHeight="1" x14ac:dyDescent="0.25">
      <c r="A169" s="30"/>
      <c r="B169" s="30"/>
      <c r="C169" s="31"/>
      <c r="D169" s="31"/>
      <c r="E169" s="143"/>
      <c r="F169" s="144"/>
      <c r="G169" s="40"/>
      <c r="H169" s="29"/>
      <c r="I169" s="29"/>
      <c r="J169" s="29"/>
      <c r="K169" s="29"/>
      <c r="L169" s="29"/>
      <c r="M169" s="29"/>
      <c r="N169" s="29"/>
      <c r="O169" s="29"/>
    </row>
    <row r="170" spans="1:15" ht="39.950000000000003" customHeight="1" x14ac:dyDescent="0.25">
      <c r="A170" s="30"/>
      <c r="B170" s="30"/>
      <c r="C170" s="31"/>
      <c r="D170" s="31"/>
      <c r="E170" s="143"/>
      <c r="F170" s="144"/>
      <c r="G170" s="40"/>
      <c r="H170" s="29"/>
      <c r="I170" s="29"/>
      <c r="J170" s="29"/>
      <c r="K170" s="29"/>
      <c r="L170" s="29"/>
      <c r="M170" s="29"/>
      <c r="N170" s="29"/>
      <c r="O170" s="29"/>
    </row>
    <row r="171" spans="1:15" ht="39.950000000000003" customHeight="1" x14ac:dyDescent="0.25">
      <c r="A171" s="30"/>
      <c r="B171" s="30"/>
      <c r="C171" s="31"/>
      <c r="D171" s="31"/>
      <c r="E171" s="143"/>
      <c r="F171" s="144"/>
      <c r="G171" s="40"/>
      <c r="H171" s="29"/>
      <c r="I171" s="29"/>
      <c r="J171" s="29"/>
      <c r="K171" s="29"/>
      <c r="L171" s="29"/>
      <c r="M171" s="29"/>
      <c r="N171" s="29"/>
      <c r="O171" s="29"/>
    </row>
    <row r="172" spans="1:15" ht="39.950000000000003" customHeight="1" x14ac:dyDescent="0.25">
      <c r="A172" s="30"/>
      <c r="B172" s="30"/>
      <c r="C172" s="31"/>
      <c r="D172" s="31"/>
      <c r="E172" s="143"/>
      <c r="F172" s="144"/>
      <c r="G172" s="40"/>
      <c r="H172" s="29"/>
      <c r="I172" s="29"/>
      <c r="J172" s="29"/>
      <c r="K172" s="29"/>
      <c r="L172" s="29"/>
      <c r="M172" s="29"/>
      <c r="N172" s="29"/>
      <c r="O172" s="29"/>
    </row>
    <row r="173" spans="1:15" ht="39.950000000000003" customHeight="1" x14ac:dyDescent="0.25">
      <c r="A173" s="30"/>
      <c r="B173" s="30"/>
      <c r="C173" s="31"/>
      <c r="D173" s="31"/>
      <c r="E173" s="143"/>
      <c r="F173" s="144"/>
      <c r="G173" s="40"/>
      <c r="H173" s="29"/>
      <c r="I173" s="29"/>
      <c r="J173" s="29"/>
      <c r="K173" s="29"/>
      <c r="L173" s="29"/>
      <c r="M173" s="29"/>
      <c r="N173" s="29"/>
      <c r="O173" s="29"/>
    </row>
    <row r="174" spans="1:15" ht="39.950000000000003" customHeight="1" x14ac:dyDescent="0.25">
      <c r="A174" s="30"/>
      <c r="B174" s="30"/>
      <c r="C174" s="31"/>
      <c r="D174" s="31"/>
      <c r="E174" s="143"/>
      <c r="F174" s="144"/>
      <c r="G174" s="40"/>
      <c r="H174" s="29"/>
      <c r="I174" s="29"/>
      <c r="J174" s="29"/>
      <c r="K174" s="29"/>
      <c r="L174" s="29"/>
      <c r="M174" s="29"/>
      <c r="N174" s="29"/>
      <c r="O174" s="29"/>
    </row>
    <row r="175" spans="1:15" ht="39.950000000000003" customHeight="1" x14ac:dyDescent="0.25">
      <c r="A175" s="30"/>
      <c r="B175" s="30"/>
      <c r="C175" s="31"/>
      <c r="D175" s="31"/>
      <c r="E175" s="143"/>
      <c r="F175" s="144"/>
      <c r="G175" s="40"/>
      <c r="H175" s="29"/>
      <c r="I175" s="29"/>
      <c r="J175" s="29"/>
      <c r="K175" s="29"/>
      <c r="L175" s="29"/>
      <c r="M175" s="29"/>
      <c r="N175" s="29"/>
      <c r="O175" s="29"/>
    </row>
    <row r="176" spans="1:15" ht="39.950000000000003" customHeight="1" x14ac:dyDescent="0.25">
      <c r="A176" s="30"/>
      <c r="B176" s="30"/>
      <c r="C176" s="31"/>
      <c r="D176" s="31"/>
      <c r="E176" s="143"/>
      <c r="F176" s="144"/>
      <c r="G176" s="40"/>
      <c r="H176" s="29"/>
      <c r="I176" s="29"/>
      <c r="J176" s="29"/>
      <c r="K176" s="29"/>
      <c r="L176" s="29"/>
      <c r="M176" s="29"/>
      <c r="N176" s="29"/>
      <c r="O176" s="29"/>
    </row>
    <row r="177" spans="1:15" ht="39.950000000000003" customHeight="1" x14ac:dyDescent="0.25">
      <c r="A177" s="30"/>
      <c r="B177" s="30"/>
      <c r="C177" s="31"/>
      <c r="D177" s="31"/>
      <c r="E177" s="143"/>
      <c r="F177" s="144"/>
      <c r="G177" s="40"/>
      <c r="H177" s="29"/>
      <c r="I177" s="29"/>
      <c r="J177" s="29"/>
      <c r="K177" s="29"/>
      <c r="L177" s="29"/>
      <c r="M177" s="29"/>
      <c r="N177" s="29"/>
      <c r="O177" s="29"/>
    </row>
    <row r="178" spans="1:15" ht="39.950000000000003" customHeight="1" x14ac:dyDescent="0.25">
      <c r="A178" s="30"/>
      <c r="B178" s="30"/>
      <c r="C178" s="31"/>
      <c r="D178" s="31"/>
      <c r="E178" s="143"/>
      <c r="F178" s="144"/>
      <c r="G178" s="40"/>
      <c r="H178" s="29"/>
      <c r="I178" s="29"/>
      <c r="J178" s="29"/>
      <c r="K178" s="29"/>
      <c r="L178" s="29"/>
      <c r="M178" s="29"/>
      <c r="N178" s="29"/>
      <c r="O178" s="29"/>
    </row>
    <row r="179" spans="1:15" ht="39.950000000000003" customHeight="1" x14ac:dyDescent="0.25">
      <c r="A179" s="30"/>
      <c r="B179" s="30"/>
      <c r="C179" s="31"/>
      <c r="D179" s="31"/>
      <c r="E179" s="143"/>
      <c r="F179" s="144"/>
      <c r="G179" s="40"/>
      <c r="H179" s="29"/>
      <c r="I179" s="29"/>
      <c r="J179" s="29"/>
      <c r="K179" s="29"/>
      <c r="L179" s="29"/>
      <c r="M179" s="29"/>
      <c r="N179" s="29"/>
      <c r="O179" s="29"/>
    </row>
    <row r="180" spans="1:15" ht="39.950000000000003" customHeight="1" x14ac:dyDescent="0.25">
      <c r="A180" s="30"/>
      <c r="B180" s="30"/>
      <c r="C180" s="31"/>
      <c r="D180" s="31"/>
      <c r="E180" s="143"/>
      <c r="F180" s="144"/>
      <c r="G180" s="40"/>
      <c r="H180" s="29"/>
      <c r="I180" s="29"/>
      <c r="J180" s="29"/>
      <c r="K180" s="29"/>
      <c r="L180" s="29"/>
      <c r="M180" s="29"/>
      <c r="N180" s="29"/>
      <c r="O180" s="29"/>
    </row>
    <row r="181" spans="1:15" ht="39.950000000000003" customHeight="1" x14ac:dyDescent="0.25">
      <c r="A181" s="30"/>
      <c r="B181" s="30"/>
      <c r="C181" s="31"/>
      <c r="D181" s="31"/>
      <c r="E181" s="143"/>
      <c r="F181" s="144"/>
      <c r="G181" s="40"/>
      <c r="H181" s="29"/>
      <c r="I181" s="29"/>
      <c r="J181" s="29"/>
      <c r="K181" s="29"/>
      <c r="L181" s="29"/>
      <c r="M181" s="29"/>
      <c r="N181" s="29"/>
      <c r="O181" s="29"/>
    </row>
    <row r="182" spans="1:15" ht="39.950000000000003" customHeight="1" x14ac:dyDescent="0.25">
      <c r="A182" s="30"/>
      <c r="B182" s="30"/>
      <c r="C182" s="31"/>
      <c r="D182" s="31"/>
      <c r="E182" s="143"/>
      <c r="F182" s="144"/>
      <c r="G182" s="40"/>
      <c r="H182" s="29"/>
      <c r="I182" s="29"/>
      <c r="J182" s="29"/>
      <c r="K182" s="29"/>
      <c r="L182" s="29"/>
      <c r="M182" s="29"/>
      <c r="N182" s="29"/>
      <c r="O182" s="29"/>
    </row>
    <row r="183" spans="1:15" ht="39.950000000000003" customHeight="1" x14ac:dyDescent="0.25">
      <c r="A183" s="30"/>
      <c r="B183" s="30"/>
      <c r="C183" s="31"/>
      <c r="D183" s="31"/>
      <c r="E183" s="143"/>
      <c r="F183" s="144"/>
      <c r="G183" s="40"/>
      <c r="H183" s="29"/>
      <c r="I183" s="29"/>
      <c r="J183" s="29"/>
      <c r="K183" s="29"/>
      <c r="L183" s="29"/>
      <c r="M183" s="29"/>
      <c r="N183" s="29"/>
      <c r="O183" s="29"/>
    </row>
    <row r="184" spans="1:15" ht="39.950000000000003" customHeight="1" x14ac:dyDescent="0.25">
      <c r="A184" s="30"/>
      <c r="B184" s="30"/>
      <c r="C184" s="31"/>
      <c r="D184" s="31"/>
      <c r="E184" s="143"/>
      <c r="F184" s="144"/>
      <c r="G184" s="40"/>
      <c r="H184" s="29"/>
      <c r="I184" s="29"/>
      <c r="J184" s="29"/>
      <c r="K184" s="29"/>
      <c r="L184" s="29"/>
      <c r="M184" s="29"/>
      <c r="N184" s="29"/>
      <c r="O184" s="29"/>
    </row>
    <row r="185" spans="1:15" ht="39.950000000000003" customHeight="1" x14ac:dyDescent="0.25">
      <c r="A185" s="30"/>
      <c r="B185" s="30"/>
      <c r="C185" s="31"/>
      <c r="D185" s="31"/>
      <c r="E185" s="143"/>
      <c r="F185" s="144"/>
      <c r="G185" s="40"/>
      <c r="H185" s="29"/>
      <c r="I185" s="29"/>
      <c r="J185" s="29"/>
      <c r="K185" s="29"/>
      <c r="L185" s="29"/>
      <c r="M185" s="29"/>
      <c r="N185" s="29"/>
      <c r="O185" s="29"/>
    </row>
    <row r="186" spans="1:15" ht="39.950000000000003" customHeight="1" x14ac:dyDescent="0.25">
      <c r="A186" s="30"/>
      <c r="B186" s="30"/>
      <c r="C186" s="31"/>
      <c r="D186" s="31"/>
      <c r="E186" s="143"/>
      <c r="F186" s="144"/>
      <c r="G186" s="40"/>
      <c r="H186" s="29"/>
      <c r="I186" s="29"/>
      <c r="J186" s="29"/>
      <c r="K186" s="29"/>
      <c r="L186" s="29"/>
      <c r="M186" s="29"/>
      <c r="N186" s="29"/>
      <c r="O186" s="29"/>
    </row>
    <row r="187" spans="1:15" ht="39.950000000000003" customHeight="1" x14ac:dyDescent="0.25">
      <c r="A187" s="30"/>
      <c r="B187" s="30"/>
      <c r="C187" s="31"/>
      <c r="D187" s="31"/>
      <c r="E187" s="143"/>
      <c r="F187" s="144"/>
      <c r="G187" s="40"/>
      <c r="H187" s="29"/>
      <c r="I187" s="29"/>
      <c r="J187" s="29"/>
      <c r="K187" s="29"/>
      <c r="L187" s="29"/>
      <c r="M187" s="29"/>
      <c r="N187" s="29"/>
      <c r="O187" s="29"/>
    </row>
    <row r="188" spans="1:15" ht="39.950000000000003" customHeight="1" x14ac:dyDescent="0.25">
      <c r="A188" s="30"/>
      <c r="B188" s="30"/>
      <c r="C188" s="31"/>
      <c r="D188" s="31"/>
      <c r="E188" s="143"/>
      <c r="F188" s="144"/>
      <c r="G188" s="40"/>
      <c r="H188" s="29"/>
      <c r="I188" s="29"/>
      <c r="J188" s="29"/>
      <c r="K188" s="29"/>
      <c r="L188" s="29"/>
      <c r="M188" s="29"/>
      <c r="N188" s="29"/>
      <c r="O188" s="29"/>
    </row>
    <row r="189" spans="1:15" ht="39.950000000000003" customHeight="1" x14ac:dyDescent="0.25">
      <c r="A189" s="30"/>
      <c r="B189" s="30"/>
      <c r="C189" s="31"/>
      <c r="D189" s="31"/>
      <c r="E189" s="143"/>
      <c r="F189" s="144"/>
      <c r="G189" s="40"/>
      <c r="H189" s="29"/>
      <c r="I189" s="29"/>
      <c r="J189" s="29"/>
      <c r="K189" s="29"/>
      <c r="L189" s="29"/>
      <c r="M189" s="29"/>
      <c r="N189" s="29"/>
      <c r="O189" s="29"/>
    </row>
    <row r="190" spans="1:15" ht="39.950000000000003" customHeight="1" x14ac:dyDescent="0.25">
      <c r="A190" s="30"/>
      <c r="B190" s="30"/>
      <c r="C190" s="31"/>
      <c r="D190" s="31"/>
      <c r="E190" s="143"/>
      <c r="F190" s="144"/>
      <c r="G190" s="40"/>
      <c r="H190" s="29"/>
      <c r="I190" s="29"/>
      <c r="J190" s="29"/>
      <c r="K190" s="29"/>
      <c r="L190" s="29"/>
      <c r="M190" s="29"/>
      <c r="N190" s="29"/>
      <c r="O190" s="29"/>
    </row>
    <row r="191" spans="1:15" ht="39.950000000000003" customHeight="1" x14ac:dyDescent="0.25">
      <c r="A191" s="30"/>
      <c r="B191" s="30"/>
      <c r="C191" s="31"/>
      <c r="D191" s="31"/>
      <c r="E191" s="143"/>
      <c r="F191" s="144"/>
      <c r="G191" s="40"/>
      <c r="H191" s="29"/>
      <c r="I191" s="29"/>
      <c r="J191" s="29"/>
      <c r="K191" s="29"/>
      <c r="L191" s="29"/>
      <c r="M191" s="29"/>
      <c r="N191" s="29"/>
      <c r="O191" s="29"/>
    </row>
    <row r="192" spans="1:15" ht="39.950000000000003" customHeight="1" x14ac:dyDescent="0.25">
      <c r="A192" s="30"/>
      <c r="B192" s="30"/>
      <c r="C192" s="31"/>
      <c r="D192" s="31"/>
      <c r="E192" s="143"/>
      <c r="F192" s="144"/>
      <c r="G192" s="40"/>
      <c r="H192" s="29"/>
      <c r="I192" s="29"/>
      <c r="J192" s="29"/>
      <c r="K192" s="29"/>
      <c r="L192" s="29"/>
      <c r="M192" s="29"/>
      <c r="N192" s="29"/>
      <c r="O192" s="29"/>
    </row>
    <row r="193" spans="1:15" ht="39.950000000000003" customHeight="1" x14ac:dyDescent="0.25">
      <c r="A193" s="30"/>
      <c r="B193" s="30"/>
      <c r="C193" s="31"/>
      <c r="D193" s="31"/>
      <c r="E193" s="143"/>
      <c r="F193" s="144"/>
      <c r="G193" s="40"/>
      <c r="H193" s="29"/>
      <c r="I193" s="29"/>
      <c r="J193" s="29"/>
      <c r="K193" s="29"/>
      <c r="L193" s="29"/>
      <c r="M193" s="29"/>
      <c r="N193" s="29"/>
      <c r="O193" s="29"/>
    </row>
    <row r="194" spans="1:15" ht="39.950000000000003" customHeight="1" x14ac:dyDescent="0.25">
      <c r="A194" s="30"/>
      <c r="B194" s="30"/>
      <c r="C194" s="31"/>
      <c r="D194" s="31"/>
      <c r="E194" s="143"/>
      <c r="F194" s="144"/>
      <c r="G194" s="40"/>
      <c r="H194" s="29"/>
      <c r="I194" s="29"/>
      <c r="J194" s="29"/>
      <c r="K194" s="29"/>
      <c r="L194" s="29"/>
      <c r="M194" s="29"/>
      <c r="N194" s="29"/>
      <c r="O194" s="29"/>
    </row>
    <row r="195" spans="1:15" ht="39.950000000000003" customHeight="1" x14ac:dyDescent="0.25">
      <c r="A195" s="30"/>
      <c r="B195" s="30"/>
      <c r="C195" s="31"/>
      <c r="D195" s="31"/>
      <c r="E195" s="143"/>
      <c r="F195" s="144"/>
      <c r="G195" s="40"/>
      <c r="H195" s="29"/>
      <c r="I195" s="29"/>
      <c r="J195" s="29"/>
      <c r="K195" s="29"/>
      <c r="L195" s="29"/>
      <c r="M195" s="29"/>
      <c r="N195" s="29"/>
      <c r="O195" s="29"/>
    </row>
    <row r="196" spans="1:15" ht="39.950000000000003" customHeight="1" x14ac:dyDescent="0.25">
      <c r="A196" s="30"/>
      <c r="B196" s="30"/>
      <c r="C196" s="31"/>
      <c r="D196" s="31"/>
      <c r="E196" s="143"/>
      <c r="F196" s="144"/>
      <c r="G196" s="40"/>
      <c r="H196" s="29"/>
      <c r="I196" s="29"/>
      <c r="J196" s="29"/>
      <c r="K196" s="29"/>
      <c r="L196" s="29"/>
      <c r="M196" s="29"/>
      <c r="N196" s="29"/>
      <c r="O196" s="29"/>
    </row>
    <row r="197" spans="1:15" ht="39.950000000000003" customHeight="1" x14ac:dyDescent="0.25">
      <c r="A197" s="30"/>
      <c r="B197" s="30"/>
      <c r="C197" s="31"/>
      <c r="D197" s="31"/>
      <c r="E197" s="143"/>
      <c r="F197" s="144"/>
      <c r="G197" s="40"/>
      <c r="H197" s="29"/>
      <c r="I197" s="29"/>
      <c r="J197" s="29"/>
      <c r="K197" s="29"/>
      <c r="L197" s="29"/>
      <c r="M197" s="29"/>
      <c r="N197" s="29"/>
      <c r="O197" s="29"/>
    </row>
    <row r="198" spans="1:15" ht="39.950000000000003" customHeight="1" x14ac:dyDescent="0.25">
      <c r="A198" s="30"/>
      <c r="B198" s="30"/>
      <c r="C198" s="31"/>
      <c r="D198" s="31"/>
      <c r="E198" s="143"/>
      <c r="F198" s="144"/>
      <c r="G198" s="40"/>
      <c r="H198" s="29"/>
      <c r="I198" s="29"/>
      <c r="J198" s="29"/>
      <c r="K198" s="29"/>
      <c r="L198" s="29"/>
      <c r="M198" s="29"/>
      <c r="N198" s="29"/>
      <c r="O198" s="29"/>
    </row>
    <row r="199" spans="1:15" ht="39.950000000000003" customHeight="1" x14ac:dyDescent="0.25">
      <c r="A199" s="30"/>
      <c r="B199" s="30"/>
      <c r="C199" s="31"/>
      <c r="D199" s="31"/>
      <c r="E199" s="143"/>
      <c r="F199" s="144"/>
      <c r="G199" s="40"/>
      <c r="H199" s="29"/>
      <c r="I199" s="29"/>
      <c r="J199" s="29"/>
      <c r="K199" s="29"/>
      <c r="L199" s="29"/>
      <c r="M199" s="29"/>
      <c r="N199" s="29"/>
      <c r="O199" s="29"/>
    </row>
    <row r="200" spans="1:15" ht="39.950000000000003" customHeight="1" x14ac:dyDescent="0.25">
      <c r="A200" s="30"/>
      <c r="B200" s="30"/>
      <c r="C200" s="31"/>
      <c r="D200" s="31"/>
      <c r="E200" s="143"/>
      <c r="F200" s="144"/>
      <c r="G200" s="40"/>
      <c r="H200" s="29"/>
      <c r="I200" s="29"/>
      <c r="J200" s="29"/>
      <c r="K200" s="29"/>
      <c r="L200" s="29"/>
      <c r="M200" s="29"/>
      <c r="N200" s="29"/>
      <c r="O200" s="29"/>
    </row>
    <row r="201" spans="1:15" ht="39.950000000000003" customHeight="1" x14ac:dyDescent="0.25">
      <c r="A201" s="30"/>
      <c r="B201" s="30"/>
      <c r="C201" s="31"/>
      <c r="D201" s="31"/>
      <c r="E201" s="143"/>
      <c r="F201" s="144"/>
      <c r="G201" s="40"/>
      <c r="H201" s="29"/>
      <c r="I201" s="29"/>
      <c r="J201" s="29"/>
      <c r="K201" s="29"/>
      <c r="L201" s="29"/>
      <c r="M201" s="29"/>
      <c r="N201" s="29"/>
      <c r="O201" s="29"/>
    </row>
    <row r="202" spans="1:15" ht="39.950000000000003" customHeight="1" x14ac:dyDescent="0.25">
      <c r="A202" s="30"/>
      <c r="B202" s="30"/>
      <c r="C202" s="31"/>
      <c r="D202" s="31"/>
      <c r="E202" s="143"/>
      <c r="F202" s="144"/>
      <c r="G202" s="40"/>
      <c r="H202" s="29"/>
      <c r="I202" s="29"/>
      <c r="J202" s="29"/>
      <c r="K202" s="29"/>
      <c r="L202" s="29"/>
      <c r="M202" s="29"/>
      <c r="N202" s="29"/>
      <c r="O202" s="29"/>
    </row>
    <row r="203" spans="1:15" ht="39.950000000000003" customHeight="1" x14ac:dyDescent="0.25">
      <c r="A203" s="30"/>
      <c r="B203" s="30"/>
      <c r="C203" s="31"/>
      <c r="D203" s="31"/>
      <c r="E203" s="143"/>
      <c r="F203" s="144"/>
      <c r="G203" s="40"/>
      <c r="H203" s="29"/>
      <c r="I203" s="29"/>
      <c r="J203" s="29"/>
      <c r="K203" s="29"/>
      <c r="L203" s="29"/>
      <c r="M203" s="29"/>
      <c r="N203" s="29"/>
      <c r="O203" s="29"/>
    </row>
    <row r="204" spans="1:15" ht="39.950000000000003" customHeight="1" x14ac:dyDescent="0.25">
      <c r="A204" s="30"/>
      <c r="B204" s="30"/>
      <c r="C204" s="31"/>
      <c r="D204" s="31"/>
      <c r="E204" s="143"/>
      <c r="F204" s="144"/>
      <c r="G204" s="40"/>
      <c r="H204" s="29"/>
      <c r="I204" s="29"/>
      <c r="J204" s="29"/>
      <c r="K204" s="29"/>
      <c r="L204" s="29"/>
      <c r="M204" s="29"/>
      <c r="N204" s="29"/>
      <c r="O204" s="29"/>
    </row>
    <row r="205" spans="1:15" ht="39.950000000000003" customHeight="1" x14ac:dyDescent="0.25">
      <c r="A205" s="30"/>
      <c r="B205" s="30"/>
      <c r="C205" s="31"/>
      <c r="D205" s="31"/>
      <c r="E205" s="143"/>
      <c r="F205" s="144"/>
      <c r="G205" s="40"/>
      <c r="H205" s="29"/>
      <c r="I205" s="29"/>
      <c r="J205" s="29"/>
      <c r="K205" s="29"/>
      <c r="L205" s="29"/>
      <c r="M205" s="29"/>
      <c r="N205" s="29"/>
      <c r="O205" s="29"/>
    </row>
    <row r="206" spans="1:15" ht="39.950000000000003" customHeight="1" x14ac:dyDescent="0.25">
      <c r="A206" s="30"/>
      <c r="B206" s="30"/>
      <c r="C206" s="31"/>
      <c r="D206" s="31"/>
      <c r="E206" s="143"/>
      <c r="F206" s="144"/>
      <c r="G206" s="40"/>
      <c r="H206" s="29"/>
      <c r="I206" s="29"/>
      <c r="J206" s="29"/>
      <c r="K206" s="29"/>
      <c r="L206" s="29"/>
      <c r="M206" s="29"/>
      <c r="N206" s="29"/>
      <c r="O206" s="29"/>
    </row>
    <row r="207" spans="1:15" ht="39.950000000000003" customHeight="1" x14ac:dyDescent="0.25">
      <c r="A207" s="30"/>
      <c r="B207" s="30"/>
      <c r="C207" s="31"/>
      <c r="D207" s="31"/>
      <c r="E207" s="143"/>
      <c r="F207" s="144"/>
      <c r="G207" s="40"/>
      <c r="H207" s="29"/>
      <c r="I207" s="29"/>
      <c r="J207" s="29"/>
      <c r="K207" s="29"/>
      <c r="L207" s="29"/>
      <c r="M207" s="29"/>
      <c r="N207" s="29"/>
      <c r="O207" s="29"/>
    </row>
    <row r="208" spans="1:15" ht="39.950000000000003" customHeight="1" x14ac:dyDescent="0.25">
      <c r="A208" s="30"/>
      <c r="B208" s="30"/>
      <c r="C208" s="31"/>
      <c r="D208" s="31"/>
      <c r="E208" s="143"/>
      <c r="F208" s="144"/>
      <c r="G208" s="40"/>
      <c r="H208" s="29"/>
      <c r="I208" s="29"/>
      <c r="J208" s="29"/>
      <c r="K208" s="29"/>
      <c r="L208" s="29"/>
      <c r="M208" s="29"/>
      <c r="N208" s="29"/>
      <c r="O208" s="29"/>
    </row>
    <row r="209" spans="1:15" ht="39.950000000000003" customHeight="1" x14ac:dyDescent="0.25">
      <c r="A209" s="30"/>
      <c r="B209" s="30"/>
      <c r="C209" s="31"/>
      <c r="D209" s="31"/>
      <c r="E209" s="143"/>
      <c r="F209" s="144"/>
      <c r="G209" s="40"/>
      <c r="H209" s="29"/>
      <c r="I209" s="29"/>
      <c r="J209" s="29"/>
      <c r="K209" s="29"/>
      <c r="L209" s="29"/>
      <c r="M209" s="29"/>
      <c r="N209" s="29"/>
      <c r="O209" s="29"/>
    </row>
    <row r="210" spans="1:15" ht="39.950000000000003" customHeight="1" x14ac:dyDescent="0.25">
      <c r="A210" s="30"/>
      <c r="B210" s="30"/>
      <c r="C210" s="31"/>
      <c r="D210" s="31"/>
      <c r="E210" s="143"/>
      <c r="F210" s="144"/>
      <c r="G210" s="40"/>
      <c r="H210" s="29"/>
      <c r="I210" s="29"/>
      <c r="J210" s="29"/>
      <c r="K210" s="29"/>
      <c r="L210" s="29"/>
      <c r="M210" s="29"/>
      <c r="N210" s="29"/>
      <c r="O210" s="29"/>
    </row>
    <row r="211" spans="1:15" ht="39.950000000000003" customHeight="1" x14ac:dyDescent="0.25">
      <c r="A211" s="30"/>
      <c r="B211" s="30"/>
      <c r="C211" s="31"/>
      <c r="D211" s="31"/>
      <c r="E211" s="143"/>
      <c r="F211" s="144"/>
      <c r="G211" s="40"/>
      <c r="H211" s="29"/>
      <c r="I211" s="29"/>
      <c r="J211" s="29"/>
      <c r="K211" s="29"/>
      <c r="L211" s="29"/>
      <c r="M211" s="29"/>
      <c r="N211" s="29"/>
      <c r="O211" s="29"/>
    </row>
    <row r="212" spans="1:15" ht="39.950000000000003" customHeight="1" x14ac:dyDescent="0.25">
      <c r="A212" s="30"/>
      <c r="B212" s="30"/>
      <c r="C212" s="31"/>
      <c r="D212" s="31"/>
      <c r="E212" s="143"/>
      <c r="F212" s="144"/>
      <c r="G212" s="40"/>
      <c r="H212" s="29"/>
      <c r="I212" s="29"/>
      <c r="J212" s="29"/>
      <c r="K212" s="29"/>
      <c r="L212" s="29"/>
      <c r="M212" s="29"/>
      <c r="N212" s="29"/>
      <c r="O212" s="29"/>
    </row>
    <row r="213" spans="1:15" ht="39.950000000000003" customHeight="1" x14ac:dyDescent="0.25">
      <c r="A213" s="30"/>
      <c r="B213" s="30"/>
      <c r="C213" s="31"/>
      <c r="D213" s="31"/>
      <c r="E213" s="143"/>
      <c r="F213" s="144"/>
      <c r="G213" s="40"/>
      <c r="H213" s="29"/>
      <c r="I213" s="29"/>
      <c r="J213" s="29"/>
      <c r="K213" s="29"/>
      <c r="L213" s="29"/>
      <c r="M213" s="29"/>
      <c r="N213" s="29"/>
      <c r="O213" s="29"/>
    </row>
    <row r="214" spans="1:15" ht="39.950000000000003" customHeight="1" x14ac:dyDescent="0.25">
      <c r="A214" s="30"/>
      <c r="B214" s="30"/>
      <c r="C214" s="31"/>
      <c r="D214" s="31"/>
      <c r="E214" s="143"/>
      <c r="F214" s="144"/>
      <c r="G214" s="40"/>
      <c r="H214" s="29"/>
      <c r="I214" s="29"/>
      <c r="J214" s="29"/>
      <c r="K214" s="29"/>
      <c r="L214" s="29"/>
      <c r="M214" s="29"/>
      <c r="N214" s="29"/>
      <c r="O214" s="29"/>
    </row>
    <row r="215" spans="1:15" ht="39.950000000000003" customHeight="1" x14ac:dyDescent="0.25">
      <c r="A215" s="30"/>
      <c r="B215" s="30"/>
      <c r="C215" s="31"/>
      <c r="D215" s="31"/>
      <c r="E215" s="143"/>
      <c r="F215" s="144"/>
      <c r="G215" s="40"/>
      <c r="H215" s="29"/>
      <c r="I215" s="29"/>
      <c r="J215" s="29"/>
      <c r="K215" s="29"/>
      <c r="L215" s="29"/>
      <c r="M215" s="29"/>
      <c r="N215" s="29"/>
      <c r="O215" s="29"/>
    </row>
    <row r="216" spans="1:15" ht="39.950000000000003" customHeight="1" thickBot="1" x14ac:dyDescent="0.3">
      <c r="A216" s="71"/>
      <c r="B216" s="71"/>
      <c r="C216" s="70"/>
      <c r="D216" s="70"/>
      <c r="E216" s="145"/>
      <c r="F216" s="146"/>
      <c r="G216" s="41"/>
      <c r="H216" s="29"/>
      <c r="I216" s="29"/>
      <c r="J216" s="29"/>
      <c r="K216" s="29"/>
      <c r="L216" s="29"/>
      <c r="M216" s="29"/>
      <c r="N216" s="29"/>
      <c r="O216" s="29"/>
    </row>
    <row r="217" spans="1:15" x14ac:dyDescent="0.25">
      <c r="F217" s="29"/>
      <c r="G217" s="29"/>
      <c r="H217" s="29"/>
      <c r="I217" s="29"/>
      <c r="J217" s="29"/>
      <c r="K217" s="29"/>
      <c r="L217" s="29"/>
      <c r="M217" s="29"/>
      <c r="N217" s="29"/>
      <c r="O217" s="29"/>
    </row>
    <row r="218" spans="1:15" x14ac:dyDescent="0.25">
      <c r="F218" s="29"/>
      <c r="G218" s="29"/>
      <c r="H218" s="29"/>
      <c r="I218" s="29"/>
      <c r="J218" s="29"/>
      <c r="K218" s="29"/>
      <c r="L218" s="29"/>
      <c r="M218" s="29"/>
      <c r="N218" s="29"/>
      <c r="O218" s="29"/>
    </row>
    <row r="219" spans="1:15" x14ac:dyDescent="0.25">
      <c r="F219" s="29"/>
      <c r="G219" s="29"/>
      <c r="H219" s="29"/>
      <c r="I219" s="29"/>
      <c r="J219" s="29"/>
      <c r="K219" s="29"/>
      <c r="L219" s="29"/>
      <c r="M219" s="29"/>
      <c r="N219" s="29"/>
      <c r="O219" s="29"/>
    </row>
    <row r="220" spans="1:15" x14ac:dyDescent="0.25">
      <c r="F220" s="29"/>
      <c r="G220" s="29"/>
      <c r="H220" s="29"/>
      <c r="I220" s="29"/>
      <c r="J220" s="29"/>
      <c r="K220" s="29"/>
      <c r="L220" s="29"/>
      <c r="M220" s="29"/>
      <c r="N220" s="29"/>
      <c r="O220" s="29"/>
    </row>
    <row r="221" spans="1:15" x14ac:dyDescent="0.25">
      <c r="F221" s="29"/>
      <c r="G221" s="29"/>
      <c r="H221" s="29"/>
      <c r="I221" s="29"/>
      <c r="J221" s="29"/>
      <c r="K221" s="29"/>
      <c r="L221" s="29"/>
      <c r="M221" s="29"/>
      <c r="N221" s="29"/>
      <c r="O221" s="29"/>
    </row>
    <row r="222" spans="1:15" x14ac:dyDescent="0.25">
      <c r="F222" s="29"/>
      <c r="G222" s="29"/>
      <c r="H222" s="29"/>
      <c r="I222" s="29"/>
      <c r="J222" s="29"/>
      <c r="K222" s="29"/>
      <c r="L222" s="29"/>
      <c r="M222" s="29"/>
      <c r="N222" s="29"/>
      <c r="O222" s="29"/>
    </row>
    <row r="223" spans="1:15" x14ac:dyDescent="0.25">
      <c r="F223" s="29"/>
      <c r="G223" s="29"/>
      <c r="H223" s="29"/>
      <c r="I223" s="29"/>
      <c r="J223" s="29"/>
      <c r="K223" s="29"/>
      <c r="L223" s="29"/>
      <c r="M223" s="29"/>
      <c r="N223" s="29"/>
      <c r="O223" s="29"/>
    </row>
    <row r="224" spans="1:15" x14ac:dyDescent="0.25">
      <c r="F224" s="29"/>
      <c r="G224" s="29"/>
      <c r="H224" s="29"/>
      <c r="I224" s="29"/>
      <c r="J224" s="29"/>
      <c r="K224" s="29"/>
      <c r="L224" s="29"/>
      <c r="M224" s="29"/>
      <c r="N224" s="29"/>
      <c r="O224" s="29"/>
    </row>
    <row r="225" spans="6:15" x14ac:dyDescent="0.25">
      <c r="F225" s="29"/>
      <c r="G225" s="29"/>
      <c r="H225" s="29"/>
      <c r="I225" s="29"/>
      <c r="J225" s="29"/>
      <c r="K225" s="29"/>
      <c r="L225" s="29"/>
      <c r="M225" s="29"/>
      <c r="N225" s="29"/>
      <c r="O225" s="29"/>
    </row>
    <row r="226" spans="6:15" x14ac:dyDescent="0.25">
      <c r="F226" s="29"/>
      <c r="G226" s="29"/>
      <c r="H226" s="29"/>
      <c r="I226" s="29"/>
      <c r="J226" s="29"/>
      <c r="K226" s="29"/>
      <c r="L226" s="29"/>
      <c r="M226" s="29"/>
      <c r="N226" s="29"/>
      <c r="O226" s="29"/>
    </row>
    <row r="227" spans="6:15" x14ac:dyDescent="0.25">
      <c r="F227" s="29"/>
      <c r="G227" s="29"/>
      <c r="H227" s="29"/>
      <c r="I227" s="29"/>
      <c r="J227" s="29"/>
      <c r="K227" s="29"/>
      <c r="L227" s="29"/>
      <c r="M227" s="29"/>
      <c r="N227" s="29"/>
      <c r="O227" s="29"/>
    </row>
    <row r="228" spans="6:15" x14ac:dyDescent="0.25">
      <c r="F228" s="29"/>
      <c r="G228" s="29"/>
      <c r="H228" s="29"/>
      <c r="I228" s="29"/>
      <c r="J228" s="29"/>
      <c r="K228" s="29"/>
      <c r="L228" s="29"/>
      <c r="M228" s="29"/>
      <c r="N228" s="29"/>
      <c r="O228" s="29"/>
    </row>
    <row r="229" spans="6:15" x14ac:dyDescent="0.25">
      <c r="F229" s="29"/>
      <c r="G229" s="29"/>
      <c r="H229" s="29"/>
      <c r="I229" s="29"/>
      <c r="J229" s="29"/>
      <c r="K229" s="29"/>
      <c r="L229" s="29"/>
      <c r="M229" s="29"/>
      <c r="N229" s="29"/>
      <c r="O229" s="29"/>
    </row>
    <row r="230" spans="6:15" x14ac:dyDescent="0.25">
      <c r="F230" s="29"/>
      <c r="G230" s="29"/>
      <c r="H230" s="29"/>
      <c r="I230" s="29"/>
      <c r="J230" s="29"/>
      <c r="K230" s="29"/>
      <c r="L230" s="29"/>
      <c r="M230" s="29"/>
      <c r="N230" s="29"/>
      <c r="O230" s="29"/>
    </row>
    <row r="231" spans="6:15" x14ac:dyDescent="0.25">
      <c r="F231" s="29"/>
      <c r="G231" s="29"/>
      <c r="H231" s="29"/>
      <c r="I231" s="29"/>
      <c r="J231" s="29"/>
      <c r="K231" s="29"/>
      <c r="L231" s="29"/>
      <c r="M231" s="29"/>
      <c r="N231" s="29"/>
      <c r="O231" s="29"/>
    </row>
    <row r="232" spans="6:15" x14ac:dyDescent="0.25">
      <c r="F232" s="29"/>
      <c r="G232" s="29"/>
      <c r="H232" s="29"/>
      <c r="I232" s="29"/>
      <c r="J232" s="29"/>
      <c r="K232" s="29"/>
      <c r="L232" s="29"/>
      <c r="M232" s="29"/>
      <c r="N232" s="29"/>
      <c r="O232" s="29"/>
    </row>
    <row r="233" spans="6:15" x14ac:dyDescent="0.25">
      <c r="F233" s="29"/>
      <c r="G233" s="29"/>
      <c r="H233" s="29"/>
      <c r="I233" s="29"/>
      <c r="J233" s="29"/>
      <c r="K233" s="29"/>
      <c r="L233" s="29"/>
      <c r="M233" s="29"/>
      <c r="N233" s="29"/>
      <c r="O233" s="29"/>
    </row>
    <row r="234" spans="6:15" x14ac:dyDescent="0.25">
      <c r="F234" s="29"/>
      <c r="G234" s="29"/>
      <c r="H234" s="29"/>
      <c r="I234" s="29"/>
      <c r="J234" s="29"/>
      <c r="K234" s="29"/>
      <c r="L234" s="29"/>
      <c r="M234" s="29"/>
      <c r="N234" s="29"/>
      <c r="O234" s="29"/>
    </row>
    <row r="235" spans="6:15" x14ac:dyDescent="0.25">
      <c r="F235" s="29"/>
      <c r="G235" s="29"/>
      <c r="H235" s="29"/>
      <c r="I235" s="29"/>
      <c r="J235" s="29"/>
      <c r="K235" s="29"/>
      <c r="L235" s="29"/>
      <c r="M235" s="29"/>
      <c r="N235" s="29"/>
      <c r="O235" s="29"/>
    </row>
    <row r="236" spans="6:15" x14ac:dyDescent="0.25">
      <c r="F236" s="29"/>
      <c r="G236" s="29"/>
      <c r="H236" s="29"/>
      <c r="I236" s="29"/>
      <c r="J236" s="29"/>
      <c r="K236" s="29"/>
      <c r="L236" s="29"/>
      <c r="M236" s="29"/>
      <c r="N236" s="29"/>
      <c r="O236" s="29"/>
    </row>
    <row r="237" spans="6:15" x14ac:dyDescent="0.25">
      <c r="F237" s="29"/>
      <c r="G237" s="29"/>
      <c r="H237" s="29"/>
      <c r="I237" s="29"/>
      <c r="J237" s="29"/>
      <c r="K237" s="29"/>
      <c r="L237" s="29"/>
      <c r="M237" s="29"/>
      <c r="N237" s="29"/>
      <c r="O237" s="29"/>
    </row>
    <row r="238" spans="6:15" x14ac:dyDescent="0.25">
      <c r="F238" s="29"/>
      <c r="G238" s="29"/>
      <c r="H238" s="29"/>
      <c r="I238" s="29"/>
      <c r="J238" s="29"/>
      <c r="K238" s="29"/>
      <c r="L238" s="29"/>
      <c r="M238" s="29"/>
      <c r="N238" s="29"/>
      <c r="O238" s="29"/>
    </row>
    <row r="239" spans="6:15" x14ac:dyDescent="0.25">
      <c r="F239" s="29"/>
      <c r="G239" s="29"/>
      <c r="H239" s="29"/>
      <c r="I239" s="29"/>
      <c r="J239" s="29"/>
      <c r="K239" s="29"/>
      <c r="L239" s="29"/>
      <c r="M239" s="29"/>
      <c r="N239" s="29"/>
      <c r="O239" s="29"/>
    </row>
    <row r="240" spans="6:15" x14ac:dyDescent="0.25">
      <c r="F240" s="29"/>
      <c r="G240" s="29"/>
      <c r="H240" s="29"/>
      <c r="I240" s="29"/>
      <c r="J240" s="29"/>
      <c r="K240" s="29"/>
      <c r="L240" s="29"/>
      <c r="M240" s="29"/>
      <c r="N240" s="29"/>
      <c r="O240" s="29"/>
    </row>
    <row r="241" spans="6:15" x14ac:dyDescent="0.25">
      <c r="F241" s="29"/>
      <c r="G241" s="29"/>
      <c r="H241" s="29"/>
      <c r="I241" s="29"/>
      <c r="J241" s="29"/>
      <c r="K241" s="29"/>
      <c r="L241" s="29"/>
      <c r="M241" s="29"/>
      <c r="N241" s="29"/>
      <c r="O241" s="29"/>
    </row>
    <row r="242" spans="6:15" x14ac:dyDescent="0.25">
      <c r="F242" s="29"/>
      <c r="G242" s="29"/>
      <c r="H242" s="29"/>
      <c r="I242" s="29"/>
      <c r="J242" s="29"/>
      <c r="K242" s="29"/>
      <c r="L242" s="29"/>
      <c r="M242" s="29"/>
      <c r="N242" s="29"/>
      <c r="O242" s="29"/>
    </row>
    <row r="243" spans="6:15" x14ac:dyDescent="0.25">
      <c r="F243" s="29"/>
      <c r="G243" s="29"/>
      <c r="H243" s="29"/>
      <c r="I243" s="29"/>
      <c r="J243" s="29"/>
      <c r="K243" s="29"/>
      <c r="L243" s="29"/>
      <c r="M243" s="29"/>
      <c r="N243" s="29"/>
      <c r="O243" s="29"/>
    </row>
    <row r="244" spans="6:15" x14ac:dyDescent="0.25">
      <c r="F244" s="29"/>
      <c r="G244" s="29"/>
      <c r="H244" s="29"/>
      <c r="I244" s="29"/>
      <c r="J244" s="29"/>
      <c r="K244" s="29"/>
      <c r="L244" s="29"/>
      <c r="M244" s="29"/>
      <c r="N244" s="29"/>
      <c r="O244" s="29"/>
    </row>
    <row r="245" spans="6:15" x14ac:dyDescent="0.25">
      <c r="F245" s="29"/>
      <c r="G245" s="29"/>
      <c r="H245" s="29"/>
      <c r="I245" s="29"/>
      <c r="J245" s="29"/>
      <c r="K245" s="29"/>
      <c r="L245" s="29"/>
      <c r="M245" s="29"/>
      <c r="N245" s="29"/>
      <c r="O245" s="29"/>
    </row>
    <row r="246" spans="6:15" x14ac:dyDescent="0.25">
      <c r="F246" s="29"/>
      <c r="G246" s="29"/>
      <c r="H246" s="29"/>
      <c r="I246" s="29"/>
      <c r="J246" s="29"/>
      <c r="K246" s="29"/>
      <c r="L246" s="29"/>
      <c r="M246" s="29"/>
      <c r="N246" s="29"/>
      <c r="O246" s="29"/>
    </row>
    <row r="247" spans="6:15" x14ac:dyDescent="0.25">
      <c r="F247" s="29"/>
      <c r="G247" s="29"/>
      <c r="H247" s="29"/>
      <c r="I247" s="29"/>
      <c r="J247" s="29"/>
      <c r="K247" s="29"/>
      <c r="L247" s="29"/>
      <c r="M247" s="29"/>
      <c r="N247" s="29"/>
      <c r="O247" s="29"/>
    </row>
    <row r="248" spans="6:15" x14ac:dyDescent="0.25">
      <c r="F248" s="29"/>
      <c r="G248" s="29"/>
      <c r="H248" s="29"/>
      <c r="I248" s="29"/>
      <c r="J248" s="29"/>
      <c r="K248" s="29"/>
      <c r="L248" s="29"/>
      <c r="M248" s="29"/>
      <c r="N248" s="29"/>
      <c r="O248" s="29"/>
    </row>
    <row r="249" spans="6:15" x14ac:dyDescent="0.25">
      <c r="F249" s="29"/>
      <c r="G249" s="29"/>
      <c r="H249" s="29"/>
      <c r="I249" s="29"/>
      <c r="J249" s="29"/>
      <c r="K249" s="29"/>
      <c r="L249" s="29"/>
      <c r="M249" s="29"/>
      <c r="N249" s="29"/>
      <c r="O249" s="29"/>
    </row>
    <row r="250" spans="6:15" x14ac:dyDescent="0.25">
      <c r="F250" s="29"/>
      <c r="G250" s="29"/>
      <c r="H250" s="29"/>
      <c r="I250" s="29"/>
      <c r="J250" s="29"/>
      <c r="K250" s="29"/>
      <c r="L250" s="29"/>
      <c r="M250" s="29"/>
      <c r="N250" s="29"/>
      <c r="O250" s="29"/>
    </row>
    <row r="251" spans="6:15" x14ac:dyDescent="0.25">
      <c r="F251" s="29"/>
      <c r="G251" s="29"/>
      <c r="H251" s="29"/>
      <c r="I251" s="29"/>
      <c r="J251" s="29"/>
      <c r="K251" s="29"/>
      <c r="L251" s="29"/>
      <c r="M251" s="29"/>
      <c r="N251" s="29"/>
      <c r="O251" s="29"/>
    </row>
    <row r="252" spans="6:15" x14ac:dyDescent="0.25">
      <c r="F252" s="29"/>
      <c r="G252" s="29"/>
      <c r="H252" s="29"/>
      <c r="I252" s="29"/>
      <c r="J252" s="29"/>
      <c r="K252" s="29"/>
      <c r="L252" s="29"/>
      <c r="M252" s="29"/>
      <c r="N252" s="29"/>
      <c r="O252" s="29"/>
    </row>
    <row r="253" spans="6:15" x14ac:dyDescent="0.25">
      <c r="F253" s="29"/>
      <c r="G253" s="29"/>
      <c r="H253" s="29"/>
      <c r="I253" s="29"/>
      <c r="J253" s="29"/>
      <c r="K253" s="29"/>
      <c r="L253" s="29"/>
      <c r="M253" s="29"/>
      <c r="N253" s="29"/>
      <c r="O253" s="29"/>
    </row>
    <row r="254" spans="6:15" x14ac:dyDescent="0.25">
      <c r="F254" s="29"/>
      <c r="G254" s="29"/>
      <c r="H254" s="29"/>
      <c r="I254" s="29"/>
      <c r="J254" s="29"/>
      <c r="K254" s="29"/>
      <c r="L254" s="29"/>
      <c r="M254" s="29"/>
      <c r="N254" s="29"/>
      <c r="O254" s="29"/>
    </row>
    <row r="255" spans="6:15" x14ac:dyDescent="0.25">
      <c r="F255" s="29"/>
      <c r="G255" s="29"/>
      <c r="H255" s="29"/>
      <c r="I255" s="29"/>
      <c r="J255" s="29"/>
      <c r="K255" s="29"/>
      <c r="L255" s="29"/>
      <c r="M255" s="29"/>
      <c r="N255" s="29"/>
      <c r="O255" s="29"/>
    </row>
    <row r="256" spans="6:15" x14ac:dyDescent="0.25">
      <c r="F256" s="29"/>
      <c r="G256" s="29"/>
      <c r="H256" s="29"/>
      <c r="I256" s="29"/>
      <c r="J256" s="29"/>
      <c r="K256" s="29"/>
      <c r="L256" s="29"/>
      <c r="M256" s="29"/>
      <c r="N256" s="29"/>
      <c r="O256" s="29"/>
    </row>
    <row r="257" spans="6:15" x14ac:dyDescent="0.25">
      <c r="F257" s="29"/>
      <c r="G257" s="29"/>
      <c r="H257" s="29"/>
      <c r="I257" s="29"/>
      <c r="J257" s="29"/>
      <c r="K257" s="29"/>
      <c r="L257" s="29"/>
      <c r="M257" s="29"/>
      <c r="N257" s="29"/>
      <c r="O257" s="29"/>
    </row>
    <row r="258" spans="6:15" x14ac:dyDescent="0.25">
      <c r="F258" s="29"/>
      <c r="G258" s="29"/>
      <c r="H258" s="29"/>
      <c r="I258" s="29"/>
      <c r="J258" s="29"/>
      <c r="K258" s="29"/>
      <c r="L258" s="29"/>
      <c r="M258" s="29"/>
      <c r="N258" s="29"/>
      <c r="O258" s="29"/>
    </row>
    <row r="259" spans="6:15" x14ac:dyDescent="0.25">
      <c r="F259" s="29"/>
      <c r="G259" s="29"/>
      <c r="H259" s="29"/>
      <c r="I259" s="29"/>
      <c r="J259" s="29"/>
      <c r="K259" s="29"/>
      <c r="L259" s="29"/>
      <c r="M259" s="29"/>
      <c r="N259" s="29"/>
      <c r="O259" s="29"/>
    </row>
    <row r="260" spans="6:15" x14ac:dyDescent="0.25">
      <c r="F260" s="29"/>
      <c r="G260" s="29"/>
      <c r="H260" s="29"/>
      <c r="I260" s="29"/>
      <c r="J260" s="29"/>
      <c r="K260" s="29"/>
      <c r="L260" s="29"/>
      <c r="M260" s="29"/>
      <c r="N260" s="29"/>
      <c r="O260" s="29"/>
    </row>
    <row r="261" spans="6:15" x14ac:dyDescent="0.25">
      <c r="F261" s="29"/>
      <c r="G261" s="29"/>
      <c r="H261" s="29"/>
      <c r="I261" s="29"/>
      <c r="J261" s="29"/>
      <c r="K261" s="29"/>
      <c r="L261" s="29"/>
      <c r="M261" s="29"/>
      <c r="N261" s="29"/>
      <c r="O261" s="29"/>
    </row>
    <row r="262" spans="6:15" x14ac:dyDescent="0.25">
      <c r="F262" s="29"/>
      <c r="G262" s="29"/>
      <c r="H262" s="29"/>
      <c r="I262" s="29"/>
      <c r="J262" s="29"/>
      <c r="K262" s="29"/>
      <c r="L262" s="29"/>
      <c r="M262" s="29"/>
      <c r="N262" s="29"/>
      <c r="O262" s="29"/>
    </row>
    <row r="263" spans="6:15" x14ac:dyDescent="0.25">
      <c r="F263" s="29"/>
      <c r="G263" s="29"/>
      <c r="H263" s="29"/>
      <c r="I263" s="29"/>
      <c r="J263" s="29"/>
      <c r="K263" s="29"/>
      <c r="L263" s="29"/>
      <c r="M263" s="29"/>
      <c r="N263" s="29"/>
      <c r="O263" s="29"/>
    </row>
    <row r="264" spans="6:15" x14ac:dyDescent="0.25">
      <c r="F264" s="29"/>
      <c r="G264" s="29"/>
      <c r="H264" s="29"/>
      <c r="I264" s="29"/>
      <c r="J264" s="29"/>
      <c r="K264" s="29"/>
      <c r="L264" s="29"/>
      <c r="M264" s="29"/>
      <c r="N264" s="29"/>
      <c r="O264" s="29"/>
    </row>
    <row r="265" spans="6:15" x14ac:dyDescent="0.25">
      <c r="F265" s="29"/>
      <c r="G265" s="29"/>
      <c r="H265" s="29"/>
      <c r="I265" s="29"/>
      <c r="J265" s="29"/>
      <c r="K265" s="29"/>
      <c r="L265" s="29"/>
      <c r="M265" s="29"/>
      <c r="N265" s="29"/>
      <c r="O265" s="29"/>
    </row>
    <row r="266" spans="6:15" x14ac:dyDescent="0.25">
      <c r="F266" s="29"/>
      <c r="G266" s="29"/>
      <c r="H266" s="29"/>
      <c r="I266" s="29"/>
      <c r="J266" s="29"/>
      <c r="K266" s="29"/>
      <c r="L266" s="29"/>
      <c r="M266" s="29"/>
      <c r="N266" s="29"/>
      <c r="O266" s="29"/>
    </row>
    <row r="267" spans="6:15" x14ac:dyDescent="0.25">
      <c r="F267" s="29"/>
      <c r="G267" s="29"/>
      <c r="H267" s="29"/>
      <c r="I267" s="29"/>
      <c r="J267" s="29"/>
      <c r="K267" s="29"/>
      <c r="L267" s="29"/>
      <c r="M267" s="29"/>
      <c r="N267" s="29"/>
      <c r="O267" s="29"/>
    </row>
    <row r="268" spans="6:15" x14ac:dyDescent="0.25">
      <c r="F268" s="29"/>
      <c r="G268" s="29"/>
      <c r="H268" s="29"/>
      <c r="I268" s="29"/>
      <c r="J268" s="29"/>
      <c r="K268" s="29"/>
      <c r="L268" s="29"/>
      <c r="M268" s="29"/>
      <c r="N268" s="29"/>
      <c r="O268" s="29"/>
    </row>
    <row r="269" spans="6:15" x14ac:dyDescent="0.25">
      <c r="F269" s="29"/>
      <c r="G269" s="29"/>
      <c r="H269" s="29"/>
      <c r="I269" s="29"/>
      <c r="J269" s="29"/>
      <c r="K269" s="29"/>
      <c r="L269" s="29"/>
      <c r="M269" s="29"/>
      <c r="N269" s="29"/>
      <c r="O269" s="29"/>
    </row>
    <row r="270" spans="6:15" x14ac:dyDescent="0.25">
      <c r="F270" s="29"/>
      <c r="G270" s="29"/>
      <c r="H270" s="29"/>
      <c r="I270" s="29"/>
      <c r="J270" s="29"/>
      <c r="K270" s="29"/>
      <c r="L270" s="29"/>
      <c r="M270" s="29"/>
      <c r="N270" s="29"/>
      <c r="O270" s="29"/>
    </row>
    <row r="271" spans="6:15" x14ac:dyDescent="0.25">
      <c r="F271" s="29"/>
      <c r="G271" s="29"/>
      <c r="H271" s="29"/>
      <c r="I271" s="29"/>
      <c r="J271" s="29"/>
      <c r="K271" s="29"/>
      <c r="L271" s="29"/>
      <c r="M271" s="29"/>
      <c r="N271" s="29"/>
      <c r="O271" s="29"/>
    </row>
    <row r="272" spans="6:15" x14ac:dyDescent="0.25">
      <c r="F272" s="29"/>
      <c r="G272" s="29"/>
      <c r="H272" s="29"/>
      <c r="I272" s="29"/>
      <c r="J272" s="29"/>
      <c r="K272" s="29"/>
      <c r="L272" s="29"/>
      <c r="M272" s="29"/>
      <c r="N272" s="29"/>
      <c r="O272" s="29"/>
    </row>
    <row r="273" spans="6:15" x14ac:dyDescent="0.25">
      <c r="F273" s="29"/>
      <c r="G273" s="29"/>
      <c r="H273" s="29"/>
      <c r="I273" s="29"/>
      <c r="J273" s="29"/>
      <c r="K273" s="29"/>
      <c r="L273" s="29"/>
      <c r="M273" s="29"/>
      <c r="N273" s="29"/>
      <c r="O273" s="29"/>
    </row>
    <row r="274" spans="6:15" x14ac:dyDescent="0.25">
      <c r="F274" s="29"/>
      <c r="G274" s="29"/>
      <c r="H274" s="29"/>
      <c r="I274" s="29"/>
      <c r="J274" s="29"/>
      <c r="K274" s="29"/>
      <c r="L274" s="29"/>
      <c r="M274" s="29"/>
      <c r="N274" s="29"/>
      <c r="O274" s="29"/>
    </row>
    <row r="275" spans="6:15" x14ac:dyDescent="0.25">
      <c r="F275" s="29"/>
      <c r="G275" s="29"/>
      <c r="H275" s="29"/>
      <c r="I275" s="29"/>
      <c r="J275" s="29"/>
      <c r="K275" s="29"/>
      <c r="L275" s="29"/>
      <c r="M275" s="29"/>
      <c r="N275" s="29"/>
      <c r="O275" s="29"/>
    </row>
    <row r="276" spans="6:15" x14ac:dyDescent="0.25">
      <c r="F276" s="29"/>
      <c r="G276" s="29"/>
      <c r="H276" s="29"/>
      <c r="I276" s="29"/>
      <c r="J276" s="29"/>
      <c r="K276" s="29"/>
      <c r="L276" s="29"/>
      <c r="M276" s="29"/>
      <c r="N276" s="29"/>
      <c r="O276" s="29"/>
    </row>
    <row r="277" spans="6:15" x14ac:dyDescent="0.25">
      <c r="F277" s="29"/>
      <c r="G277" s="29"/>
      <c r="H277" s="29"/>
      <c r="I277" s="29"/>
      <c r="J277" s="29"/>
      <c r="K277" s="29"/>
      <c r="L277" s="29"/>
      <c r="M277" s="29"/>
      <c r="N277" s="29"/>
      <c r="O277" s="29"/>
    </row>
    <row r="278" spans="6:15" x14ac:dyDescent="0.25">
      <c r="F278" s="29"/>
      <c r="G278" s="29"/>
      <c r="H278" s="29"/>
      <c r="I278" s="29"/>
      <c r="J278" s="29"/>
      <c r="K278" s="29"/>
      <c r="L278" s="29"/>
      <c r="M278" s="29"/>
      <c r="N278" s="29"/>
      <c r="O278" s="29"/>
    </row>
    <row r="279" spans="6:15" x14ac:dyDescent="0.25">
      <c r="F279" s="29"/>
      <c r="G279" s="29"/>
      <c r="H279" s="29"/>
      <c r="I279" s="29"/>
      <c r="J279" s="29"/>
      <c r="K279" s="29"/>
      <c r="L279" s="29"/>
      <c r="M279" s="29"/>
      <c r="N279" s="29"/>
      <c r="O279" s="29"/>
    </row>
    <row r="280" spans="6:15" x14ac:dyDescent="0.25">
      <c r="F280" s="29"/>
      <c r="G280" s="29"/>
      <c r="H280" s="29"/>
      <c r="I280" s="29"/>
      <c r="J280" s="29"/>
      <c r="K280" s="29"/>
      <c r="L280" s="29"/>
      <c r="M280" s="29"/>
      <c r="N280" s="29"/>
      <c r="O280" s="29"/>
    </row>
    <row r="281" spans="6:15" x14ac:dyDescent="0.25">
      <c r="F281" s="29"/>
      <c r="G281" s="29"/>
      <c r="H281" s="29"/>
      <c r="I281" s="29"/>
      <c r="J281" s="29"/>
      <c r="K281" s="29"/>
      <c r="L281" s="29"/>
      <c r="M281" s="29"/>
      <c r="N281" s="29"/>
      <c r="O281" s="29"/>
    </row>
    <row r="282" spans="6:15" x14ac:dyDescent="0.25">
      <c r="F282" s="29"/>
      <c r="G282" s="29"/>
      <c r="H282" s="29"/>
      <c r="I282" s="29"/>
      <c r="J282" s="29"/>
      <c r="K282" s="29"/>
      <c r="L282" s="29"/>
      <c r="M282" s="29"/>
      <c r="N282" s="29"/>
      <c r="O282" s="29"/>
    </row>
    <row r="283" spans="6:15" x14ac:dyDescent="0.25">
      <c r="F283" s="29"/>
      <c r="G283" s="29"/>
      <c r="H283" s="29"/>
      <c r="I283" s="29"/>
      <c r="J283" s="29"/>
      <c r="K283" s="29"/>
      <c r="L283" s="29"/>
      <c r="M283" s="29"/>
      <c r="N283" s="29"/>
      <c r="O283" s="29"/>
    </row>
    <row r="284" spans="6:15" x14ac:dyDescent="0.25">
      <c r="F284" s="29"/>
      <c r="G284" s="29"/>
      <c r="H284" s="29"/>
      <c r="I284" s="29"/>
      <c r="J284" s="29"/>
      <c r="K284" s="29"/>
      <c r="L284" s="29"/>
      <c r="M284" s="29"/>
      <c r="N284" s="29"/>
      <c r="O284" s="29"/>
    </row>
    <row r="285" spans="6:15" x14ac:dyDescent="0.25">
      <c r="F285" s="29"/>
      <c r="G285" s="29"/>
      <c r="H285" s="29"/>
      <c r="I285" s="29"/>
      <c r="J285" s="29"/>
      <c r="K285" s="29"/>
      <c r="L285" s="29"/>
      <c r="M285" s="29"/>
      <c r="N285" s="29"/>
      <c r="O285" s="29"/>
    </row>
    <row r="286" spans="6:15" x14ac:dyDescent="0.25">
      <c r="F286" s="29"/>
      <c r="G286" s="29"/>
      <c r="H286" s="29"/>
      <c r="I286" s="29"/>
      <c r="J286" s="29"/>
      <c r="K286" s="29"/>
      <c r="L286" s="29"/>
      <c r="M286" s="29"/>
      <c r="N286" s="29"/>
      <c r="O286" s="29"/>
    </row>
    <row r="287" spans="6:15" x14ac:dyDescent="0.25">
      <c r="F287" s="29"/>
      <c r="G287" s="29"/>
      <c r="H287" s="29"/>
      <c r="I287" s="29"/>
      <c r="J287" s="29"/>
      <c r="K287" s="29"/>
      <c r="L287" s="29"/>
      <c r="M287" s="29"/>
      <c r="N287" s="29"/>
      <c r="O287" s="29"/>
    </row>
    <row r="288" spans="6:15" x14ac:dyDescent="0.25">
      <c r="F288" s="29"/>
      <c r="G288" s="29"/>
      <c r="H288" s="29"/>
      <c r="I288" s="29"/>
      <c r="J288" s="29"/>
      <c r="K288" s="29"/>
      <c r="L288" s="29"/>
      <c r="M288" s="29"/>
      <c r="N288" s="29"/>
      <c r="O288" s="29"/>
    </row>
    <row r="289" spans="6:15" x14ac:dyDescent="0.25">
      <c r="F289" s="29"/>
      <c r="G289" s="29"/>
      <c r="H289" s="29"/>
      <c r="I289" s="29"/>
      <c r="J289" s="29"/>
      <c r="K289" s="29"/>
      <c r="L289" s="29"/>
      <c r="M289" s="29"/>
      <c r="N289" s="29"/>
      <c r="O289" s="29"/>
    </row>
    <row r="290" spans="6:15" x14ac:dyDescent="0.25">
      <c r="F290" s="29"/>
      <c r="G290" s="29"/>
      <c r="H290" s="29"/>
      <c r="I290" s="29"/>
      <c r="J290" s="29"/>
      <c r="K290" s="29"/>
      <c r="L290" s="29"/>
      <c r="M290" s="29"/>
      <c r="N290" s="29"/>
      <c r="O290" s="29"/>
    </row>
    <row r="291" spans="6:15" x14ac:dyDescent="0.25">
      <c r="F291" s="29"/>
      <c r="G291" s="29"/>
      <c r="H291" s="29"/>
      <c r="I291" s="29"/>
      <c r="J291" s="29"/>
      <c r="K291" s="29"/>
      <c r="L291" s="29"/>
      <c r="M291" s="29"/>
      <c r="N291" s="29"/>
      <c r="O291" s="29"/>
    </row>
    <row r="292" spans="6:15" x14ac:dyDescent="0.25">
      <c r="F292" s="29"/>
      <c r="G292" s="29"/>
      <c r="H292" s="29"/>
      <c r="I292" s="29"/>
      <c r="J292" s="29"/>
      <c r="K292" s="29"/>
      <c r="L292" s="29"/>
      <c r="M292" s="29"/>
      <c r="N292" s="29"/>
      <c r="O292" s="29"/>
    </row>
    <row r="293" spans="6:15" x14ac:dyDescent="0.25">
      <c r="F293" s="29"/>
      <c r="G293" s="29"/>
      <c r="H293" s="29"/>
      <c r="I293" s="29"/>
      <c r="J293" s="29"/>
      <c r="K293" s="29"/>
      <c r="L293" s="29"/>
      <c r="M293" s="29"/>
      <c r="N293" s="29"/>
      <c r="O293" s="29"/>
    </row>
    <row r="294" spans="6:15" x14ac:dyDescent="0.25">
      <c r="F294" s="29"/>
      <c r="G294" s="29"/>
      <c r="H294" s="29"/>
      <c r="I294" s="29"/>
      <c r="J294" s="29"/>
      <c r="K294" s="29"/>
      <c r="L294" s="29"/>
      <c r="M294" s="29"/>
      <c r="N294" s="29"/>
      <c r="O294" s="29"/>
    </row>
    <row r="295" spans="6:15" x14ac:dyDescent="0.25">
      <c r="F295" s="29"/>
      <c r="G295" s="29"/>
      <c r="H295" s="29"/>
      <c r="I295" s="29"/>
      <c r="J295" s="29"/>
      <c r="K295" s="29"/>
      <c r="L295" s="29"/>
      <c r="M295" s="29"/>
      <c r="N295" s="29"/>
      <c r="O295" s="29"/>
    </row>
    <row r="296" spans="6:15" x14ac:dyDescent="0.25">
      <c r="F296" s="29"/>
      <c r="G296" s="29"/>
      <c r="H296" s="29"/>
      <c r="I296" s="29"/>
      <c r="J296" s="29"/>
      <c r="K296" s="29"/>
      <c r="L296" s="29"/>
      <c r="M296" s="29"/>
      <c r="N296" s="29"/>
      <c r="O296" s="29"/>
    </row>
    <row r="297" spans="6:15" x14ac:dyDescent="0.25">
      <c r="F297" s="29"/>
      <c r="G297" s="29"/>
      <c r="H297" s="29"/>
      <c r="I297" s="29"/>
      <c r="J297" s="29"/>
      <c r="K297" s="29"/>
      <c r="L297" s="29"/>
      <c r="M297" s="29"/>
      <c r="N297" s="29"/>
      <c r="O297" s="29"/>
    </row>
    <row r="298" spans="6:15" x14ac:dyDescent="0.25">
      <c r="F298" s="29"/>
      <c r="G298" s="29"/>
      <c r="H298" s="29"/>
      <c r="I298" s="29"/>
      <c r="J298" s="29"/>
      <c r="K298" s="29"/>
      <c r="L298" s="29"/>
      <c r="M298" s="29"/>
      <c r="N298" s="29"/>
      <c r="O298" s="29"/>
    </row>
    <row r="299" spans="6:15" x14ac:dyDescent="0.25">
      <c r="F299" s="29"/>
      <c r="G299" s="29"/>
      <c r="H299" s="29"/>
      <c r="I299" s="29"/>
      <c r="J299" s="29"/>
      <c r="K299" s="29"/>
      <c r="L299" s="29"/>
      <c r="M299" s="29"/>
      <c r="N299" s="29"/>
      <c r="O299" s="29"/>
    </row>
    <row r="300" spans="6:15" x14ac:dyDescent="0.25">
      <c r="F300" s="29"/>
      <c r="G300" s="29"/>
      <c r="H300" s="29"/>
      <c r="I300" s="29"/>
      <c r="J300" s="29"/>
      <c r="K300" s="29"/>
      <c r="L300" s="29"/>
      <c r="M300" s="29"/>
      <c r="N300" s="29"/>
      <c r="O300" s="29"/>
    </row>
    <row r="301" spans="6:15" x14ac:dyDescent="0.25">
      <c r="F301" s="29"/>
      <c r="G301" s="29"/>
      <c r="H301" s="29"/>
      <c r="I301" s="29"/>
      <c r="J301" s="29"/>
      <c r="K301" s="29"/>
      <c r="L301" s="29"/>
      <c r="M301" s="29"/>
      <c r="N301" s="29"/>
      <c r="O301" s="29"/>
    </row>
    <row r="302" spans="6:15" x14ac:dyDescent="0.25">
      <c r="F302" s="29"/>
      <c r="G302" s="29"/>
      <c r="H302" s="29"/>
      <c r="I302" s="29"/>
      <c r="J302" s="29"/>
      <c r="K302" s="29"/>
      <c r="L302" s="29"/>
      <c r="M302" s="29"/>
      <c r="N302" s="29"/>
      <c r="O302" s="29"/>
    </row>
    <row r="303" spans="6:15" x14ac:dyDescent="0.25">
      <c r="F303" s="29"/>
      <c r="G303" s="29"/>
      <c r="H303" s="29"/>
      <c r="I303" s="29"/>
      <c r="J303" s="29"/>
      <c r="K303" s="29"/>
      <c r="L303" s="29"/>
      <c r="M303" s="29"/>
      <c r="N303" s="29"/>
      <c r="O303" s="29"/>
    </row>
    <row r="304" spans="6:15" x14ac:dyDescent="0.25">
      <c r="F304" s="29"/>
      <c r="G304" s="29"/>
      <c r="H304" s="29"/>
      <c r="I304" s="29"/>
      <c r="J304" s="29"/>
      <c r="K304" s="29"/>
      <c r="L304" s="29"/>
      <c r="M304" s="29"/>
      <c r="N304" s="29"/>
      <c r="O304" s="29"/>
    </row>
    <row r="305" spans="6:15" x14ac:dyDescent="0.25">
      <c r="F305" s="29"/>
      <c r="G305" s="29"/>
      <c r="H305" s="29"/>
      <c r="I305" s="29"/>
      <c r="J305" s="29"/>
      <c r="K305" s="29"/>
      <c r="L305" s="29"/>
      <c r="M305" s="29"/>
      <c r="N305" s="29"/>
      <c r="O305" s="29"/>
    </row>
    <row r="306" spans="6:15" x14ac:dyDescent="0.25">
      <c r="F306" s="29"/>
      <c r="G306" s="29"/>
      <c r="H306" s="29"/>
      <c r="I306" s="29"/>
      <c r="J306" s="29"/>
      <c r="K306" s="29"/>
      <c r="L306" s="29"/>
      <c r="M306" s="29"/>
      <c r="N306" s="29"/>
      <c r="O306" s="29"/>
    </row>
    <row r="307" spans="6:15" x14ac:dyDescent="0.25">
      <c r="F307" s="29"/>
      <c r="G307" s="29"/>
      <c r="H307" s="29"/>
      <c r="I307" s="29"/>
      <c r="J307" s="29"/>
      <c r="K307" s="29"/>
      <c r="L307" s="29"/>
      <c r="M307" s="29"/>
      <c r="N307" s="29"/>
      <c r="O307" s="29"/>
    </row>
    <row r="308" spans="6:15" x14ac:dyDescent="0.25">
      <c r="F308" s="29"/>
      <c r="G308" s="29"/>
      <c r="H308" s="29"/>
      <c r="I308" s="29"/>
      <c r="J308" s="29"/>
      <c r="K308" s="29"/>
      <c r="L308" s="29"/>
      <c r="M308" s="29"/>
      <c r="N308" s="29"/>
      <c r="O308" s="29"/>
    </row>
    <row r="309" spans="6:15" x14ac:dyDescent="0.25">
      <c r="F309" s="29"/>
      <c r="G309" s="29"/>
      <c r="H309" s="29"/>
      <c r="I309" s="29"/>
      <c r="J309" s="29"/>
      <c r="K309" s="29"/>
      <c r="L309" s="29"/>
      <c r="M309" s="29"/>
      <c r="N309" s="29"/>
      <c r="O309" s="29"/>
    </row>
    <row r="310" spans="6:15" x14ac:dyDescent="0.25">
      <c r="F310" s="29"/>
      <c r="G310" s="29"/>
      <c r="H310" s="29"/>
      <c r="I310" s="29"/>
      <c r="J310" s="29"/>
      <c r="K310" s="29"/>
      <c r="L310" s="29"/>
      <c r="M310" s="29"/>
      <c r="N310" s="29"/>
      <c r="O310" s="29"/>
    </row>
    <row r="311" spans="6:15" x14ac:dyDescent="0.25">
      <c r="F311" s="29"/>
      <c r="G311" s="29"/>
      <c r="H311" s="29"/>
      <c r="I311" s="29"/>
      <c r="J311" s="29"/>
      <c r="K311" s="29"/>
      <c r="L311" s="29"/>
      <c r="M311" s="29"/>
      <c r="N311" s="29"/>
      <c r="O311" s="29"/>
    </row>
    <row r="312" spans="6:15" x14ac:dyDescent="0.25">
      <c r="F312" s="29"/>
      <c r="G312" s="29"/>
      <c r="H312" s="29"/>
      <c r="I312" s="29"/>
      <c r="J312" s="29"/>
      <c r="K312" s="29"/>
      <c r="L312" s="29"/>
      <c r="M312" s="29"/>
      <c r="N312" s="29"/>
      <c r="O312" s="29"/>
    </row>
    <row r="313" spans="6:15" x14ac:dyDescent="0.25">
      <c r="F313" s="29"/>
      <c r="G313" s="29"/>
      <c r="H313" s="29"/>
      <c r="I313" s="29"/>
      <c r="J313" s="29"/>
      <c r="K313" s="29"/>
      <c r="L313" s="29"/>
      <c r="M313" s="29"/>
      <c r="N313" s="29"/>
      <c r="O313" s="29"/>
    </row>
    <row r="314" spans="6:15" x14ac:dyDescent="0.25">
      <c r="F314" s="29"/>
      <c r="G314" s="29"/>
      <c r="H314" s="29"/>
      <c r="I314" s="29"/>
      <c r="J314" s="29"/>
      <c r="K314" s="29"/>
      <c r="L314" s="29"/>
      <c r="M314" s="29"/>
      <c r="N314" s="29"/>
      <c r="O314" s="29"/>
    </row>
    <row r="315" spans="6:15" x14ac:dyDescent="0.25">
      <c r="F315" s="29"/>
      <c r="G315" s="29"/>
      <c r="H315" s="29"/>
      <c r="I315" s="29"/>
      <c r="J315" s="29"/>
      <c r="K315" s="29"/>
      <c r="L315" s="29"/>
      <c r="M315" s="29"/>
      <c r="N315" s="29"/>
      <c r="O315" s="29"/>
    </row>
    <row r="316" spans="6:15" x14ac:dyDescent="0.25">
      <c r="F316" s="29"/>
      <c r="G316" s="29"/>
      <c r="H316" s="29"/>
      <c r="I316" s="29"/>
      <c r="J316" s="29"/>
      <c r="K316" s="29"/>
      <c r="L316" s="29"/>
      <c r="M316" s="29"/>
      <c r="N316" s="29"/>
      <c r="O316" s="29"/>
    </row>
    <row r="317" spans="6:15" x14ac:dyDescent="0.25">
      <c r="F317" s="29"/>
      <c r="G317" s="29"/>
      <c r="H317" s="29"/>
      <c r="I317" s="29"/>
      <c r="J317" s="29"/>
      <c r="K317" s="29"/>
      <c r="L317" s="29"/>
      <c r="M317" s="29"/>
      <c r="N317" s="29"/>
      <c r="O317" s="29"/>
    </row>
    <row r="318" spans="6:15" x14ac:dyDescent="0.25">
      <c r="F318" s="29"/>
      <c r="G318" s="29"/>
      <c r="H318" s="29"/>
      <c r="I318" s="29"/>
      <c r="J318" s="29"/>
      <c r="K318" s="29"/>
      <c r="L318" s="29"/>
      <c r="M318" s="29"/>
      <c r="N318" s="29"/>
      <c r="O318" s="29"/>
    </row>
    <row r="319" spans="6:15" x14ac:dyDescent="0.25">
      <c r="F319" s="29"/>
      <c r="G319" s="29"/>
      <c r="H319" s="29"/>
      <c r="I319" s="29"/>
      <c r="J319" s="29"/>
      <c r="K319" s="29"/>
      <c r="L319" s="29"/>
      <c r="M319" s="29"/>
      <c r="N319" s="29"/>
      <c r="O319" s="29"/>
    </row>
    <row r="320" spans="6:15" x14ac:dyDescent="0.25">
      <c r="F320" s="29"/>
      <c r="G320" s="29"/>
      <c r="H320" s="29"/>
      <c r="I320" s="29"/>
      <c r="J320" s="29"/>
      <c r="K320" s="29"/>
      <c r="L320" s="29"/>
      <c r="M320" s="29"/>
      <c r="N320" s="29"/>
      <c r="O320" s="29"/>
    </row>
    <row r="321" spans="6:15" x14ac:dyDescent="0.25">
      <c r="F321" s="29"/>
      <c r="G321" s="29"/>
      <c r="H321" s="29"/>
      <c r="I321" s="29"/>
      <c r="J321" s="29"/>
      <c r="K321" s="29"/>
      <c r="L321" s="29"/>
      <c r="M321" s="29"/>
      <c r="N321" s="29"/>
      <c r="O321" s="29"/>
    </row>
    <row r="322" spans="6:15" x14ac:dyDescent="0.25">
      <c r="F322" s="29"/>
      <c r="G322" s="29"/>
      <c r="H322" s="29"/>
      <c r="I322" s="29"/>
      <c r="J322" s="29"/>
      <c r="K322" s="29"/>
      <c r="L322" s="29"/>
      <c r="M322" s="29"/>
      <c r="N322" s="29"/>
      <c r="O322" s="29"/>
    </row>
    <row r="323" spans="6:15" x14ac:dyDescent="0.25">
      <c r="F323" s="29"/>
      <c r="G323" s="29"/>
      <c r="H323" s="29"/>
      <c r="I323" s="29"/>
      <c r="J323" s="29"/>
      <c r="K323" s="29"/>
      <c r="L323" s="29"/>
      <c r="M323" s="29"/>
      <c r="N323" s="29"/>
      <c r="O323" s="29"/>
    </row>
    <row r="324" spans="6:15" x14ac:dyDescent="0.25">
      <c r="F324" s="29"/>
      <c r="G324" s="29"/>
      <c r="H324" s="29"/>
      <c r="I324" s="29"/>
      <c r="J324" s="29"/>
      <c r="K324" s="29"/>
      <c r="L324" s="29"/>
      <c r="M324" s="29"/>
      <c r="N324" s="29"/>
      <c r="O324" s="29"/>
    </row>
    <row r="325" spans="6:15" x14ac:dyDescent="0.25">
      <c r="F325" s="29"/>
      <c r="G325" s="29"/>
      <c r="H325" s="29"/>
      <c r="I325" s="29"/>
      <c r="J325" s="29"/>
      <c r="K325" s="29"/>
      <c r="L325" s="29"/>
      <c r="M325" s="29"/>
      <c r="N325" s="29"/>
      <c r="O325" s="29"/>
    </row>
    <row r="326" spans="6:15" x14ac:dyDescent="0.25">
      <c r="F326" s="29"/>
      <c r="G326" s="29"/>
      <c r="H326" s="29"/>
      <c r="I326" s="29"/>
      <c r="J326" s="29"/>
      <c r="K326" s="29"/>
      <c r="L326" s="29"/>
      <c r="M326" s="29"/>
      <c r="N326" s="29"/>
      <c r="O326" s="29"/>
    </row>
    <row r="327" spans="6:15" x14ac:dyDescent="0.25">
      <c r="F327" s="29"/>
      <c r="G327" s="29"/>
      <c r="H327" s="29"/>
      <c r="I327" s="29"/>
      <c r="J327" s="29"/>
      <c r="K327" s="29"/>
      <c r="L327" s="29"/>
      <c r="M327" s="29"/>
      <c r="N327" s="29"/>
      <c r="O327" s="29"/>
    </row>
    <row r="328" spans="6:15" x14ac:dyDescent="0.25">
      <c r="F328" s="29"/>
      <c r="G328" s="29"/>
      <c r="H328" s="29"/>
      <c r="I328" s="29"/>
      <c r="J328" s="29"/>
      <c r="K328" s="29"/>
      <c r="L328" s="29"/>
      <c r="M328" s="29"/>
      <c r="N328" s="29"/>
      <c r="O328" s="29"/>
    </row>
    <row r="329" spans="6:15" x14ac:dyDescent="0.25">
      <c r="F329" s="29"/>
      <c r="G329" s="29"/>
      <c r="H329" s="29"/>
      <c r="I329" s="29"/>
      <c r="J329" s="29"/>
      <c r="K329" s="29"/>
      <c r="L329" s="29"/>
      <c r="M329" s="29"/>
      <c r="N329" s="29"/>
      <c r="O329" s="29"/>
    </row>
    <row r="330" spans="6:15" x14ac:dyDescent="0.25">
      <c r="F330" s="29"/>
      <c r="G330" s="29"/>
      <c r="H330" s="29"/>
      <c r="I330" s="29"/>
      <c r="J330" s="29"/>
      <c r="K330" s="29"/>
      <c r="L330" s="29"/>
      <c r="M330" s="29"/>
      <c r="N330" s="29"/>
      <c r="O330" s="29"/>
    </row>
    <row r="331" spans="6:15" x14ac:dyDescent="0.25">
      <c r="F331" s="29"/>
      <c r="G331" s="29"/>
      <c r="H331" s="29"/>
      <c r="I331" s="29"/>
      <c r="J331" s="29"/>
      <c r="K331" s="29"/>
      <c r="L331" s="29"/>
      <c r="M331" s="29"/>
      <c r="N331" s="29"/>
      <c r="O331" s="29"/>
    </row>
    <row r="332" spans="6:15" x14ac:dyDescent="0.25">
      <c r="F332" s="29"/>
      <c r="G332" s="29"/>
      <c r="H332" s="29"/>
      <c r="I332" s="29"/>
      <c r="J332" s="29"/>
      <c r="K332" s="29"/>
      <c r="L332" s="29"/>
      <c r="M332" s="29"/>
      <c r="N332" s="29"/>
      <c r="O332" s="29"/>
    </row>
    <row r="333" spans="6:15" x14ac:dyDescent="0.25">
      <c r="F333" s="29"/>
      <c r="G333" s="29"/>
      <c r="H333" s="29"/>
      <c r="I333" s="29"/>
      <c r="J333" s="29"/>
      <c r="K333" s="29"/>
      <c r="L333" s="29"/>
      <c r="M333" s="29"/>
      <c r="N333" s="29"/>
      <c r="O333" s="29"/>
    </row>
    <row r="334" spans="6:15" x14ac:dyDescent="0.25">
      <c r="F334" s="29"/>
      <c r="G334" s="29"/>
      <c r="H334" s="29"/>
      <c r="I334" s="29"/>
      <c r="J334" s="29"/>
      <c r="K334" s="29"/>
      <c r="L334" s="29"/>
      <c r="M334" s="29"/>
      <c r="N334" s="29"/>
      <c r="O334" s="29"/>
    </row>
    <row r="335" spans="6:15" x14ac:dyDescent="0.25">
      <c r="F335" s="29"/>
      <c r="G335" s="29"/>
      <c r="H335" s="29"/>
      <c r="I335" s="29"/>
      <c r="J335" s="29"/>
      <c r="K335" s="29"/>
      <c r="L335" s="29"/>
      <c r="M335" s="29"/>
      <c r="N335" s="29"/>
      <c r="O335" s="29"/>
    </row>
    <row r="336" spans="6:15" x14ac:dyDescent="0.25">
      <c r="F336" s="29"/>
      <c r="G336" s="29"/>
      <c r="H336" s="29"/>
      <c r="I336" s="29"/>
      <c r="J336" s="29"/>
      <c r="K336" s="29"/>
      <c r="L336" s="29"/>
      <c r="M336" s="29"/>
      <c r="N336" s="29"/>
      <c r="O336" s="29"/>
    </row>
    <row r="337" spans="6:15" x14ac:dyDescent="0.25">
      <c r="F337" s="29"/>
      <c r="G337" s="29"/>
      <c r="H337" s="29"/>
      <c r="I337" s="29"/>
      <c r="J337" s="29"/>
      <c r="K337" s="29"/>
      <c r="L337" s="29"/>
      <c r="M337" s="29"/>
      <c r="N337" s="29"/>
      <c r="O337" s="29"/>
    </row>
    <row r="338" spans="6:15" x14ac:dyDescent="0.25">
      <c r="F338" s="29"/>
      <c r="G338" s="29"/>
      <c r="H338" s="29"/>
      <c r="I338" s="29"/>
      <c r="J338" s="29"/>
      <c r="K338" s="29"/>
      <c r="L338" s="29"/>
      <c r="M338" s="29"/>
      <c r="N338" s="29"/>
      <c r="O338" s="29"/>
    </row>
    <row r="339" spans="6:15" x14ac:dyDescent="0.25">
      <c r="F339" s="29"/>
      <c r="G339" s="29"/>
      <c r="H339" s="29"/>
      <c r="I339" s="29"/>
      <c r="J339" s="29"/>
      <c r="K339" s="29"/>
      <c r="L339" s="29"/>
      <c r="M339" s="29"/>
      <c r="N339" s="29"/>
      <c r="O339" s="29"/>
    </row>
    <row r="340" spans="6:15" x14ac:dyDescent="0.25">
      <c r="F340" s="29"/>
      <c r="G340" s="29"/>
      <c r="H340" s="29"/>
      <c r="I340" s="29"/>
      <c r="J340" s="29"/>
      <c r="K340" s="29"/>
      <c r="L340" s="29"/>
      <c r="M340" s="29"/>
      <c r="N340" s="29"/>
      <c r="O340" s="29"/>
    </row>
    <row r="341" spans="6:15" x14ac:dyDescent="0.25">
      <c r="F341" s="29"/>
      <c r="G341" s="29"/>
      <c r="H341" s="29"/>
      <c r="I341" s="29"/>
      <c r="J341" s="29"/>
      <c r="K341" s="29"/>
      <c r="L341" s="29"/>
      <c r="M341" s="29"/>
      <c r="N341" s="29"/>
      <c r="O341" s="29"/>
    </row>
    <row r="342" spans="6:15" x14ac:dyDescent="0.25">
      <c r="F342" s="29"/>
      <c r="G342" s="29"/>
      <c r="H342" s="29"/>
      <c r="I342" s="29"/>
      <c r="J342" s="29"/>
      <c r="K342" s="29"/>
      <c r="L342" s="29"/>
      <c r="M342" s="29"/>
      <c r="N342" s="29"/>
      <c r="O342" s="29"/>
    </row>
    <row r="343" spans="6:15" x14ac:dyDescent="0.25">
      <c r="F343" s="29"/>
      <c r="G343" s="29"/>
      <c r="H343" s="29"/>
      <c r="I343" s="29"/>
      <c r="J343" s="29"/>
      <c r="K343" s="29"/>
      <c r="L343" s="29"/>
      <c r="M343" s="29"/>
      <c r="N343" s="29"/>
      <c r="O343" s="29"/>
    </row>
    <row r="344" spans="6:15" x14ac:dyDescent="0.25">
      <c r="F344" s="29"/>
      <c r="G344" s="29"/>
      <c r="H344" s="29"/>
      <c r="I344" s="29"/>
      <c r="J344" s="29"/>
      <c r="K344" s="29"/>
      <c r="L344" s="29"/>
      <c r="M344" s="29"/>
      <c r="N344" s="29"/>
      <c r="O344" s="29"/>
    </row>
    <row r="345" spans="6:15" x14ac:dyDescent="0.25">
      <c r="F345" s="29"/>
      <c r="G345" s="29"/>
      <c r="H345" s="29"/>
      <c r="I345" s="29"/>
      <c r="J345" s="29"/>
      <c r="K345" s="29"/>
      <c r="L345" s="29"/>
      <c r="M345" s="29"/>
      <c r="N345" s="29"/>
      <c r="O345" s="29"/>
    </row>
    <row r="346" spans="6:15" x14ac:dyDescent="0.25">
      <c r="F346" s="29"/>
      <c r="G346" s="29"/>
      <c r="H346" s="29"/>
      <c r="I346" s="29"/>
      <c r="J346" s="29"/>
      <c r="K346" s="29"/>
      <c r="L346" s="29"/>
      <c r="M346" s="29"/>
      <c r="N346" s="29"/>
      <c r="O346" s="29"/>
    </row>
    <row r="347" spans="6:15" x14ac:dyDescent="0.25">
      <c r="F347" s="29"/>
      <c r="G347" s="29"/>
      <c r="H347" s="29"/>
      <c r="I347" s="29"/>
      <c r="J347" s="29"/>
      <c r="K347" s="29"/>
      <c r="L347" s="29"/>
      <c r="M347" s="29"/>
      <c r="N347" s="29"/>
      <c r="O347" s="29"/>
    </row>
    <row r="348" spans="6:15" x14ac:dyDescent="0.25">
      <c r="F348" s="29"/>
      <c r="G348" s="29"/>
      <c r="H348" s="29"/>
      <c r="I348" s="29"/>
      <c r="J348" s="29"/>
      <c r="K348" s="29"/>
      <c r="L348" s="29"/>
      <c r="M348" s="29"/>
      <c r="N348" s="29"/>
      <c r="O348" s="29"/>
    </row>
    <row r="349" spans="6:15" x14ac:dyDescent="0.25">
      <c r="F349" s="29"/>
      <c r="G349" s="29"/>
      <c r="H349" s="29"/>
      <c r="I349" s="29"/>
      <c r="J349" s="29"/>
      <c r="K349" s="29"/>
      <c r="L349" s="29"/>
      <c r="M349" s="29"/>
      <c r="N349" s="29"/>
      <c r="O349" s="29"/>
    </row>
    <row r="350" spans="6:15" x14ac:dyDescent="0.25">
      <c r="F350" s="29"/>
      <c r="G350" s="29"/>
      <c r="H350" s="29"/>
      <c r="I350" s="29"/>
      <c r="J350" s="29"/>
      <c r="K350" s="29"/>
      <c r="L350" s="29"/>
      <c r="M350" s="29"/>
      <c r="N350" s="29"/>
      <c r="O350" s="29"/>
    </row>
    <row r="351" spans="6:15" x14ac:dyDescent="0.25">
      <c r="F351" s="29"/>
      <c r="G351" s="29"/>
      <c r="H351" s="29"/>
      <c r="I351" s="29"/>
      <c r="J351" s="29"/>
      <c r="K351" s="29"/>
      <c r="L351" s="29"/>
      <c r="M351" s="29"/>
      <c r="N351" s="29"/>
      <c r="O351" s="29"/>
    </row>
    <row r="352" spans="6:15" x14ac:dyDescent="0.25">
      <c r="F352" s="29"/>
      <c r="G352" s="29"/>
      <c r="H352" s="29"/>
      <c r="I352" s="29"/>
      <c r="J352" s="29"/>
      <c r="K352" s="29"/>
      <c r="L352" s="29"/>
      <c r="M352" s="29"/>
      <c r="N352" s="29"/>
      <c r="O352" s="29"/>
    </row>
    <row r="353" spans="6:15" x14ac:dyDescent="0.25">
      <c r="F353" s="29"/>
      <c r="G353" s="29"/>
      <c r="H353" s="29"/>
      <c r="I353" s="29"/>
      <c r="J353" s="29"/>
      <c r="K353" s="29"/>
      <c r="L353" s="29"/>
      <c r="M353" s="29"/>
      <c r="N353" s="29"/>
      <c r="O353" s="29"/>
    </row>
    <row r="354" spans="6:15" x14ac:dyDescent="0.25">
      <c r="F354" s="29"/>
      <c r="G354" s="29"/>
      <c r="H354" s="29"/>
      <c r="I354" s="29"/>
      <c r="J354" s="29"/>
      <c r="K354" s="29"/>
      <c r="L354" s="29"/>
      <c r="M354" s="29"/>
      <c r="N354" s="29"/>
      <c r="O354" s="29"/>
    </row>
    <row r="355" spans="6:15" x14ac:dyDescent="0.25">
      <c r="F355" s="29"/>
      <c r="G355" s="29"/>
      <c r="H355" s="29"/>
      <c r="I355" s="29"/>
      <c r="J355" s="29"/>
      <c r="K355" s="29"/>
      <c r="L355" s="29"/>
      <c r="M355" s="29"/>
      <c r="N355" s="29"/>
      <c r="O355" s="29"/>
    </row>
    <row r="356" spans="6:15" x14ac:dyDescent="0.25">
      <c r="F356" s="29"/>
      <c r="G356" s="29"/>
      <c r="H356" s="29"/>
      <c r="I356" s="29"/>
      <c r="J356" s="29"/>
      <c r="K356" s="29"/>
      <c r="L356" s="29"/>
      <c r="M356" s="29"/>
      <c r="N356" s="29"/>
      <c r="O356" s="29"/>
    </row>
    <row r="357" spans="6:15" x14ac:dyDescent="0.25">
      <c r="F357" s="29"/>
      <c r="G357" s="29"/>
      <c r="H357" s="29"/>
      <c r="I357" s="29"/>
      <c r="J357" s="29"/>
      <c r="K357" s="29"/>
      <c r="L357" s="29"/>
      <c r="M357" s="29"/>
      <c r="N357" s="29"/>
      <c r="O357" s="29"/>
    </row>
    <row r="358" spans="6:15" x14ac:dyDescent="0.25">
      <c r="F358" s="29"/>
      <c r="G358" s="29"/>
      <c r="H358" s="29"/>
      <c r="I358" s="29"/>
      <c r="J358" s="29"/>
      <c r="K358" s="29"/>
      <c r="L358" s="29"/>
      <c r="M358" s="29"/>
      <c r="N358" s="29"/>
      <c r="O358" s="29"/>
    </row>
    <row r="359" spans="6:15" x14ac:dyDescent="0.25">
      <c r="F359" s="29"/>
      <c r="G359" s="29"/>
      <c r="H359" s="29"/>
      <c r="I359" s="29"/>
      <c r="J359" s="29"/>
      <c r="K359" s="29"/>
      <c r="L359" s="29"/>
      <c r="M359" s="29"/>
      <c r="N359" s="29"/>
      <c r="O359" s="29"/>
    </row>
    <row r="360" spans="6:15" x14ac:dyDescent="0.25">
      <c r="F360" s="29"/>
      <c r="G360" s="29"/>
      <c r="H360" s="29"/>
      <c r="I360" s="29"/>
      <c r="J360" s="29"/>
      <c r="K360" s="29"/>
      <c r="L360" s="29"/>
      <c r="M360" s="29"/>
      <c r="N360" s="29"/>
      <c r="O360" s="29"/>
    </row>
    <row r="361" spans="6:15" x14ac:dyDescent="0.25">
      <c r="F361" s="29"/>
      <c r="G361" s="29"/>
      <c r="H361" s="29"/>
      <c r="I361" s="29"/>
      <c r="J361" s="29"/>
      <c r="K361" s="29"/>
      <c r="L361" s="29"/>
      <c r="M361" s="29"/>
      <c r="N361" s="29"/>
      <c r="O361" s="29"/>
    </row>
    <row r="362" spans="6:15" x14ac:dyDescent="0.25">
      <c r="F362" s="29"/>
      <c r="G362" s="29"/>
      <c r="H362" s="29"/>
      <c r="I362" s="29"/>
      <c r="J362" s="29"/>
      <c r="K362" s="29"/>
      <c r="L362" s="29"/>
      <c r="M362" s="29"/>
      <c r="N362" s="29"/>
      <c r="O362" s="29"/>
    </row>
    <row r="363" spans="6:15" x14ac:dyDescent="0.25">
      <c r="F363" s="29"/>
      <c r="G363" s="29"/>
      <c r="H363" s="29"/>
      <c r="I363" s="29"/>
      <c r="J363" s="29"/>
      <c r="K363" s="29"/>
      <c r="L363" s="29"/>
      <c r="M363" s="29"/>
      <c r="N363" s="29"/>
      <c r="O363" s="29"/>
    </row>
    <row r="364" spans="6:15" x14ac:dyDescent="0.25">
      <c r="F364" s="29"/>
      <c r="G364" s="29"/>
      <c r="H364" s="29"/>
      <c r="I364" s="29"/>
      <c r="J364" s="29"/>
      <c r="K364" s="29"/>
      <c r="L364" s="29"/>
      <c r="M364" s="29"/>
      <c r="N364" s="29"/>
      <c r="O364" s="29"/>
    </row>
    <row r="365" spans="6:15" x14ac:dyDescent="0.25">
      <c r="F365" s="29"/>
      <c r="G365" s="29"/>
      <c r="H365" s="29"/>
      <c r="I365" s="29"/>
      <c r="J365" s="29"/>
      <c r="K365" s="29"/>
      <c r="L365" s="29"/>
      <c r="M365" s="29"/>
      <c r="N365" s="29"/>
      <c r="O365" s="29"/>
    </row>
    <row r="366" spans="6:15" x14ac:dyDescent="0.25">
      <c r="F366" s="29"/>
      <c r="G366" s="29"/>
      <c r="H366" s="29"/>
      <c r="I366" s="29"/>
      <c r="J366" s="29"/>
      <c r="K366" s="29"/>
      <c r="L366" s="29"/>
      <c r="M366" s="29"/>
      <c r="N366" s="29"/>
      <c r="O366" s="29"/>
    </row>
    <row r="367" spans="6:15" x14ac:dyDescent="0.25">
      <c r="F367" s="29"/>
      <c r="G367" s="29"/>
      <c r="H367" s="29"/>
      <c r="I367" s="29"/>
      <c r="J367" s="29"/>
      <c r="K367" s="29"/>
      <c r="L367" s="29"/>
      <c r="M367" s="29"/>
      <c r="N367" s="29"/>
      <c r="O367" s="29"/>
    </row>
    <row r="368" spans="6:15" x14ac:dyDescent="0.25">
      <c r="F368" s="29"/>
      <c r="G368" s="29"/>
      <c r="H368" s="29"/>
      <c r="I368" s="29"/>
      <c r="J368" s="29"/>
      <c r="K368" s="29"/>
      <c r="L368" s="29"/>
      <c r="M368" s="29"/>
      <c r="N368" s="29"/>
      <c r="O368" s="29"/>
    </row>
    <row r="369" spans="6:15" x14ac:dyDescent="0.25">
      <c r="F369" s="29"/>
      <c r="G369" s="29"/>
      <c r="H369" s="29"/>
      <c r="I369" s="29"/>
      <c r="J369" s="29"/>
      <c r="K369" s="29"/>
      <c r="L369" s="29"/>
      <c r="M369" s="29"/>
      <c r="N369" s="29"/>
      <c r="O369" s="29"/>
    </row>
    <row r="370" spans="6:15" x14ac:dyDescent="0.25">
      <c r="F370" s="29"/>
      <c r="G370" s="29"/>
      <c r="H370" s="29"/>
      <c r="I370" s="29"/>
      <c r="J370" s="29"/>
      <c r="K370" s="29"/>
      <c r="L370" s="29"/>
      <c r="M370" s="29"/>
      <c r="N370" s="29"/>
      <c r="O370" s="29"/>
    </row>
    <row r="371" spans="6:15" x14ac:dyDescent="0.25">
      <c r="F371" s="29"/>
      <c r="G371" s="29"/>
      <c r="H371" s="29"/>
      <c r="I371" s="29"/>
      <c r="J371" s="29"/>
      <c r="K371" s="29"/>
      <c r="L371" s="29"/>
      <c r="M371" s="29"/>
      <c r="N371" s="29"/>
      <c r="O371" s="29"/>
    </row>
    <row r="372" spans="6:15" x14ac:dyDescent="0.25">
      <c r="F372" s="29"/>
      <c r="G372" s="29"/>
      <c r="H372" s="29"/>
      <c r="I372" s="29"/>
      <c r="J372" s="29"/>
      <c r="K372" s="29"/>
      <c r="L372" s="29"/>
      <c r="M372" s="29"/>
      <c r="N372" s="29"/>
      <c r="O372" s="29"/>
    </row>
    <row r="373" spans="6:15" x14ac:dyDescent="0.25">
      <c r="F373" s="29"/>
      <c r="G373" s="29"/>
      <c r="H373" s="29"/>
      <c r="I373" s="29"/>
      <c r="J373" s="29"/>
      <c r="K373" s="29"/>
      <c r="L373" s="29"/>
      <c r="M373" s="29"/>
      <c r="N373" s="29"/>
      <c r="O373" s="29"/>
    </row>
    <row r="374" spans="6:15" x14ac:dyDescent="0.25">
      <c r="F374" s="29"/>
      <c r="G374" s="29"/>
      <c r="H374" s="29"/>
      <c r="I374" s="29"/>
      <c r="J374" s="29"/>
      <c r="K374" s="29"/>
      <c r="L374" s="29"/>
      <c r="M374" s="29"/>
      <c r="N374" s="29"/>
      <c r="O374" s="29"/>
    </row>
    <row r="375" spans="6:15" x14ac:dyDescent="0.25">
      <c r="F375" s="29"/>
      <c r="G375" s="29"/>
      <c r="H375" s="29"/>
      <c r="I375" s="29"/>
      <c r="J375" s="29"/>
      <c r="K375" s="29"/>
      <c r="L375" s="29"/>
      <c r="M375" s="29"/>
      <c r="N375" s="29"/>
      <c r="O375" s="29"/>
    </row>
    <row r="376" spans="6:15" x14ac:dyDescent="0.25">
      <c r="F376" s="29"/>
      <c r="G376" s="29"/>
      <c r="H376" s="29"/>
      <c r="I376" s="29"/>
      <c r="J376" s="29"/>
      <c r="K376" s="29"/>
      <c r="L376" s="29"/>
      <c r="M376" s="29"/>
      <c r="N376" s="29"/>
      <c r="O376" s="29"/>
    </row>
    <row r="377" spans="6:15" x14ac:dyDescent="0.25">
      <c r="F377" s="29"/>
      <c r="G377" s="29"/>
      <c r="H377" s="29"/>
      <c r="I377" s="29"/>
      <c r="J377" s="29"/>
      <c r="K377" s="29"/>
      <c r="L377" s="29"/>
      <c r="M377" s="29"/>
      <c r="N377" s="29"/>
      <c r="O377" s="29"/>
    </row>
    <row r="378" spans="6:15" x14ac:dyDescent="0.25">
      <c r="F378" s="29"/>
      <c r="G378" s="29"/>
      <c r="H378" s="29"/>
      <c r="I378" s="29"/>
      <c r="J378" s="29"/>
      <c r="K378" s="29"/>
      <c r="L378" s="29"/>
      <c r="M378" s="29"/>
      <c r="N378" s="29"/>
      <c r="O378" s="29"/>
    </row>
    <row r="379" spans="6:15" x14ac:dyDescent="0.25">
      <c r="F379" s="29"/>
      <c r="G379" s="29"/>
      <c r="H379" s="29"/>
      <c r="I379" s="29"/>
      <c r="J379" s="29"/>
      <c r="K379" s="29"/>
      <c r="L379" s="29"/>
      <c r="M379" s="29"/>
      <c r="N379" s="29"/>
      <c r="O379" s="29"/>
    </row>
    <row r="380" spans="6:15" x14ac:dyDescent="0.25">
      <c r="F380" s="29"/>
      <c r="G380" s="29"/>
      <c r="H380" s="29"/>
      <c r="I380" s="29"/>
      <c r="J380" s="29"/>
      <c r="K380" s="29"/>
      <c r="L380" s="29"/>
      <c r="M380" s="29"/>
      <c r="N380" s="29"/>
      <c r="O380" s="29"/>
    </row>
    <row r="381" spans="6:15" x14ac:dyDescent="0.25">
      <c r="F381" s="29"/>
      <c r="G381" s="29"/>
      <c r="H381" s="29"/>
      <c r="I381" s="29"/>
      <c r="J381" s="29"/>
      <c r="K381" s="29"/>
      <c r="L381" s="29"/>
      <c r="M381" s="29"/>
      <c r="N381" s="29"/>
      <c r="O381" s="29"/>
    </row>
    <row r="382" spans="6:15" x14ac:dyDescent="0.25">
      <c r="F382" s="29"/>
      <c r="G382" s="29"/>
      <c r="H382" s="29"/>
      <c r="I382" s="29"/>
      <c r="J382" s="29"/>
      <c r="K382" s="29"/>
      <c r="L382" s="29"/>
      <c r="M382" s="29"/>
      <c r="N382" s="29"/>
      <c r="O382" s="29"/>
    </row>
    <row r="383" spans="6:15" x14ac:dyDescent="0.25">
      <c r="F383" s="29"/>
      <c r="G383" s="29"/>
      <c r="H383" s="29"/>
      <c r="I383" s="29"/>
      <c r="J383" s="29"/>
      <c r="K383" s="29"/>
      <c r="L383" s="29"/>
      <c r="M383" s="29"/>
      <c r="N383" s="29"/>
      <c r="O383" s="29"/>
    </row>
    <row r="384" spans="6:15" x14ac:dyDescent="0.25">
      <c r="F384" s="29"/>
      <c r="G384" s="29"/>
      <c r="H384" s="29"/>
      <c r="I384" s="29"/>
      <c r="J384" s="29"/>
      <c r="K384" s="29"/>
      <c r="L384" s="29"/>
      <c r="M384" s="29"/>
      <c r="N384" s="29"/>
      <c r="O384" s="29"/>
    </row>
    <row r="385" spans="6:15" x14ac:dyDescent="0.25">
      <c r="F385" s="29"/>
      <c r="G385" s="29"/>
      <c r="H385" s="29"/>
      <c r="I385" s="29"/>
      <c r="J385" s="29"/>
      <c r="K385" s="29"/>
      <c r="L385" s="29"/>
      <c r="M385" s="29"/>
      <c r="N385" s="29"/>
      <c r="O385" s="29"/>
    </row>
  </sheetData>
  <sheetProtection algorithmName="SHA-512" hashValue="JvzJ52V7Kvigoa1NPzEcbnhvlvaXIj5gC57JEV1lzFq2Y9Doc7zxu6Q9SiyQVkjV3Fr8VA9lAJnrWT9yE3pNPg==" saltValue="PXJXoKeUZvbgEi30CaxwTg==" spinCount="100000" sheet="1" formatCells="0" formatColumns="0" formatRows="0" selectLockedCells="1" autoFilter="0"/>
  <mergeCells count="2">
    <mergeCell ref="A9:H9"/>
    <mergeCell ref="A15:F15"/>
  </mergeCells>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706BFCE5-0D34-4E91-8223-4AA0C17E999E}">
          <x14:formula1>
            <xm:f>Desplegables!$H$5:$H$6</xm:f>
          </x14:formula1>
          <xm:sqref>A17:A216</xm:sqref>
        </x14:dataValidation>
        <x14:dataValidation type="list" allowBlank="1" showInputMessage="1" showErrorMessage="1" xr:uid="{CD9CA70F-0652-41CA-BBCF-2BCCB2AFA10F}">
          <x14:formula1>
            <xm:f>Desplegables!$I$5:$I$6</xm:f>
          </x14:formula1>
          <xm:sqref>B17:B216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DDE7B-366E-4E50-803A-023C953AF8AB}">
  <dimension ref="A1:H30"/>
  <sheetViews>
    <sheetView topLeftCell="A3" zoomScale="70" zoomScaleNormal="70" workbookViewId="0">
      <selection activeCell="A15" sqref="A15"/>
    </sheetView>
  </sheetViews>
  <sheetFormatPr baseColWidth="10" defaultColWidth="10.85546875" defaultRowHeight="15" x14ac:dyDescent="0.25"/>
  <cols>
    <col min="1" max="1" width="37.85546875" style="32" bestFit="1" customWidth="1"/>
    <col min="2" max="2" width="33.5703125" style="32" customWidth="1"/>
    <col min="3" max="3" width="26.85546875" style="32" customWidth="1"/>
    <col min="4" max="4" width="43.85546875" style="32" customWidth="1"/>
    <col min="5" max="5" width="26.85546875" style="32" customWidth="1"/>
    <col min="6" max="6" width="34.85546875" style="32" bestFit="1" customWidth="1"/>
    <col min="7" max="7" width="35.85546875" style="29" bestFit="1" customWidth="1"/>
    <col min="8" max="8" width="38.42578125" style="29" bestFit="1" customWidth="1"/>
    <col min="9" max="16384" width="10.85546875" style="29"/>
  </cols>
  <sheetData>
    <row r="1" spans="1:8" x14ac:dyDescent="0.25">
      <c r="A1" s="29"/>
      <c r="B1" s="29"/>
      <c r="C1" s="29"/>
      <c r="D1" s="29"/>
      <c r="E1" s="29"/>
      <c r="F1" s="29"/>
    </row>
    <row r="2" spans="1:8" x14ac:dyDescent="0.25">
      <c r="A2" s="29"/>
      <c r="B2" s="29"/>
      <c r="C2" s="29"/>
      <c r="D2" s="29"/>
      <c r="E2" s="29"/>
      <c r="F2" s="29"/>
    </row>
    <row r="3" spans="1:8" ht="83.25" customHeight="1" thickBot="1" x14ac:dyDescent="0.3">
      <c r="A3" s="29"/>
      <c r="B3" s="29"/>
      <c r="C3" s="29"/>
      <c r="D3" s="29"/>
      <c r="E3" s="29"/>
      <c r="F3" s="29"/>
    </row>
    <row r="4" spans="1:8" ht="30.6" customHeight="1" thickBot="1" x14ac:dyDescent="0.3">
      <c r="A4" s="20" t="s">
        <v>0</v>
      </c>
      <c r="B4" s="21" t="s">
        <v>1</v>
      </c>
      <c r="C4" s="21" t="s">
        <v>237</v>
      </c>
      <c r="D4" s="21" t="s">
        <v>6</v>
      </c>
      <c r="E4" s="21" t="s">
        <v>3</v>
      </c>
      <c r="F4" s="21" t="s">
        <v>4</v>
      </c>
      <c r="G4" s="21" t="s">
        <v>5</v>
      </c>
      <c r="H4" s="22" t="s">
        <v>22</v>
      </c>
    </row>
    <row r="5" spans="1:8" ht="60.75" customHeight="1" thickBot="1" x14ac:dyDescent="0.3">
      <c r="A5" s="19" t="str">
        <f>IF('Datos generales'!F32=0,"Debe seleccionar primero un expediente en la hoja ""Datos generales""",'Datos generales'!F32)</f>
        <v>Debe seleccionar primero un expediente en la hoja "Datos generales"</v>
      </c>
      <c r="B5" s="23" t="str">
        <f>IF('Datos generales'!G32=0,"",'Datos generales'!G32)</f>
        <v/>
      </c>
      <c r="C5" s="24" t="str">
        <f>IF('Datos generales'!H32=0,"",'Datos generales'!H32)</f>
        <v/>
      </c>
      <c r="D5" s="24" t="str">
        <f>IF('Datos generales'!I32=0,"",'Datos generales'!I32)</f>
        <v/>
      </c>
      <c r="E5" s="24" t="str">
        <f>IF('Datos generales'!J32=0,"",'Datos generales'!J32)</f>
        <v/>
      </c>
      <c r="F5" s="23" t="str">
        <f>IF('Datos generales'!K32=0,"",'Datos generales'!K32)</f>
        <v/>
      </c>
      <c r="G5" s="24" t="str">
        <f>IF('Datos generales'!L32=0,"",'Datos generales'!L32)</f>
        <v/>
      </c>
      <c r="H5" s="25" t="str">
        <f>IF('Datos generales'!M32="","",'Datos generales'!M32)</f>
        <v/>
      </c>
    </row>
    <row r="6" spans="1:8" x14ac:dyDescent="0.25">
      <c r="A6" s="29"/>
      <c r="B6" s="29"/>
      <c r="C6" s="29"/>
      <c r="D6" s="29"/>
      <c r="E6" s="29"/>
      <c r="F6" s="29"/>
    </row>
    <row r="7" spans="1:8" x14ac:dyDescent="0.25">
      <c r="A7" s="29"/>
      <c r="B7" s="29"/>
      <c r="C7" s="29"/>
      <c r="D7" s="29"/>
      <c r="E7" s="29"/>
      <c r="F7" s="29"/>
    </row>
    <row r="8" spans="1:8" ht="15.75" thickBot="1" x14ac:dyDescent="0.3">
      <c r="A8" s="29"/>
      <c r="B8" s="29"/>
      <c r="C8" s="29"/>
      <c r="D8" s="29"/>
      <c r="E8" s="29"/>
      <c r="F8" s="29"/>
    </row>
    <row r="9" spans="1:8" ht="104.25" customHeight="1" thickBot="1" x14ac:dyDescent="0.3">
      <c r="A9" s="349" t="s">
        <v>313</v>
      </c>
      <c r="B9" s="340"/>
      <c r="C9" s="340"/>
      <c r="D9" s="340"/>
      <c r="E9" s="340"/>
      <c r="F9" s="340"/>
      <c r="G9" s="340"/>
      <c r="H9" s="341"/>
    </row>
    <row r="10" spans="1:8" x14ac:dyDescent="0.25">
      <c r="A10" s="29"/>
      <c r="B10" s="29"/>
      <c r="C10" s="29"/>
      <c r="D10" s="29"/>
      <c r="E10" s="29"/>
      <c r="F10" s="29"/>
    </row>
    <row r="11" spans="1:8" x14ac:dyDescent="0.25">
      <c r="A11" s="29"/>
      <c r="B11" s="29"/>
      <c r="C11" s="29"/>
      <c r="D11" s="29"/>
      <c r="E11" s="29"/>
      <c r="F11" s="29"/>
    </row>
    <row r="12" spans="1:8" ht="15.75" thickBot="1" x14ac:dyDescent="0.3">
      <c r="A12" s="29"/>
      <c r="B12" s="29"/>
      <c r="C12" s="29"/>
      <c r="D12" s="29"/>
      <c r="E12" s="29"/>
      <c r="F12" s="29"/>
    </row>
    <row r="13" spans="1:8" ht="47.25" customHeight="1" thickBot="1" x14ac:dyDescent="0.3">
      <c r="A13" s="347" t="s">
        <v>18</v>
      </c>
      <c r="B13" s="348"/>
      <c r="C13" s="347" t="s">
        <v>19</v>
      </c>
      <c r="D13" s="348"/>
      <c r="E13" s="347" t="s">
        <v>20</v>
      </c>
      <c r="F13" s="348"/>
      <c r="G13" s="347" t="s">
        <v>331</v>
      </c>
      <c r="H13" s="348"/>
    </row>
    <row r="14" spans="1:8" ht="36" customHeight="1" thickBot="1" x14ac:dyDescent="0.3">
      <c r="A14" s="26" t="s">
        <v>23</v>
      </c>
      <c r="B14" s="26" t="s">
        <v>21</v>
      </c>
      <c r="C14" s="26" t="s">
        <v>23</v>
      </c>
      <c r="D14" s="26" t="s">
        <v>21</v>
      </c>
      <c r="E14" s="26" t="s">
        <v>23</v>
      </c>
      <c r="F14" s="26" t="s">
        <v>21</v>
      </c>
      <c r="G14" s="350"/>
      <c r="H14" s="351"/>
    </row>
    <row r="15" spans="1:8" x14ac:dyDescent="0.25">
      <c r="A15" s="61"/>
      <c r="B15" s="63"/>
      <c r="C15" s="61"/>
      <c r="D15" s="63"/>
      <c r="E15" s="61"/>
      <c r="F15" s="63"/>
      <c r="G15" s="345"/>
      <c r="H15" s="346"/>
    </row>
    <row r="16" spans="1:8" x14ac:dyDescent="0.25">
      <c r="A16" s="62"/>
      <c r="B16" s="64"/>
      <c r="C16" s="62"/>
      <c r="D16" s="64"/>
      <c r="E16" s="62"/>
      <c r="F16" s="64"/>
      <c r="G16" s="352"/>
      <c r="H16" s="353"/>
    </row>
    <row r="17" spans="1:8" x14ac:dyDescent="0.25">
      <c r="A17" s="62"/>
      <c r="B17" s="64"/>
      <c r="C17" s="62"/>
      <c r="D17" s="64"/>
      <c r="E17" s="62"/>
      <c r="F17" s="64"/>
      <c r="G17" s="352"/>
      <c r="H17" s="353"/>
    </row>
    <row r="18" spans="1:8" x14ac:dyDescent="0.25">
      <c r="A18" s="62"/>
      <c r="B18" s="64"/>
      <c r="C18" s="62"/>
      <c r="D18" s="64"/>
      <c r="E18" s="62"/>
      <c r="F18" s="64"/>
      <c r="G18" s="352"/>
      <c r="H18" s="353"/>
    </row>
    <row r="19" spans="1:8" x14ac:dyDescent="0.25">
      <c r="A19" s="62"/>
      <c r="B19" s="64"/>
      <c r="C19" s="62"/>
      <c r="D19" s="64"/>
      <c r="E19" s="62"/>
      <c r="F19" s="64"/>
      <c r="G19" s="352"/>
      <c r="H19" s="353"/>
    </row>
    <row r="20" spans="1:8" x14ac:dyDescent="0.25">
      <c r="A20" s="62"/>
      <c r="B20" s="64"/>
      <c r="C20" s="62"/>
      <c r="D20" s="64"/>
      <c r="E20" s="62"/>
      <c r="F20" s="64"/>
      <c r="G20" s="352"/>
      <c r="H20" s="353"/>
    </row>
    <row r="21" spans="1:8" x14ac:dyDescent="0.25">
      <c r="A21" s="62"/>
      <c r="B21" s="64"/>
      <c r="C21" s="62"/>
      <c r="D21" s="64"/>
      <c r="E21" s="62"/>
      <c r="F21" s="64"/>
      <c r="G21" s="352"/>
      <c r="H21" s="353"/>
    </row>
    <row r="22" spans="1:8" x14ac:dyDescent="0.25">
      <c r="A22" s="62"/>
      <c r="B22" s="64"/>
      <c r="C22" s="62"/>
      <c r="D22" s="64"/>
      <c r="E22" s="62"/>
      <c r="F22" s="64"/>
      <c r="G22" s="352"/>
      <c r="H22" s="353"/>
    </row>
    <row r="23" spans="1:8" x14ac:dyDescent="0.25">
      <c r="A23" s="62"/>
      <c r="B23" s="64"/>
      <c r="C23" s="62"/>
      <c r="D23" s="64"/>
      <c r="E23" s="62"/>
      <c r="F23" s="64"/>
      <c r="G23" s="352"/>
      <c r="H23" s="353"/>
    </row>
    <row r="24" spans="1:8" x14ac:dyDescent="0.25">
      <c r="A24" s="62"/>
      <c r="B24" s="64"/>
      <c r="C24" s="62"/>
      <c r="D24" s="64"/>
      <c r="E24" s="62"/>
      <c r="F24" s="64"/>
      <c r="G24" s="352"/>
      <c r="H24" s="353"/>
    </row>
    <row r="25" spans="1:8" x14ac:dyDescent="0.25">
      <c r="A25" s="62"/>
      <c r="B25" s="64"/>
      <c r="C25" s="62"/>
      <c r="D25" s="64"/>
      <c r="E25" s="62"/>
      <c r="F25" s="64"/>
      <c r="G25" s="352"/>
      <c r="H25" s="353"/>
    </row>
    <row r="26" spans="1:8" x14ac:dyDescent="0.25">
      <c r="A26" s="62"/>
      <c r="B26" s="64"/>
      <c r="C26" s="62"/>
      <c r="D26" s="64"/>
      <c r="E26" s="62"/>
      <c r="F26" s="64"/>
      <c r="G26" s="352"/>
      <c r="H26" s="353"/>
    </row>
    <row r="27" spans="1:8" x14ac:dyDescent="0.25">
      <c r="A27" s="62"/>
      <c r="B27" s="64"/>
      <c r="C27" s="62"/>
      <c r="D27" s="64"/>
      <c r="E27" s="62"/>
      <c r="F27" s="64"/>
      <c r="G27" s="352"/>
      <c r="H27" s="353"/>
    </row>
    <row r="28" spans="1:8" x14ac:dyDescent="0.25">
      <c r="A28" s="62"/>
      <c r="B28" s="64"/>
      <c r="C28" s="62"/>
      <c r="D28" s="64"/>
      <c r="E28" s="62"/>
      <c r="F28" s="64"/>
      <c r="G28" s="352"/>
      <c r="H28" s="353"/>
    </row>
    <row r="29" spans="1:8" x14ac:dyDescent="0.25">
      <c r="A29" s="62"/>
      <c r="B29" s="64"/>
      <c r="C29" s="62"/>
      <c r="D29" s="64"/>
      <c r="E29" s="62"/>
      <c r="F29" s="64"/>
      <c r="G29" s="352"/>
      <c r="H29" s="353"/>
    </row>
    <row r="30" spans="1:8" ht="15.75" thickBot="1" x14ac:dyDescent="0.3">
      <c r="A30" s="42"/>
      <c r="B30" s="43"/>
      <c r="C30" s="42"/>
      <c r="D30" s="43"/>
      <c r="E30" s="42"/>
      <c r="F30" s="43"/>
      <c r="G30" s="354"/>
      <c r="H30" s="355"/>
    </row>
  </sheetData>
  <sheetProtection algorithmName="SHA-512" hashValue="H1LH8eqVXkGT7HfLm/uE3wus/U5OlexVV00ZB1FYSOCmXIjv8XurF71bJaSC67Iu8Te2d8W44dwONRdwF+2ahg==" saltValue="izza4EyO0BeX1MLLobnSbA==" spinCount="100000" sheet="1" formatCells="0" formatColumns="0" formatRows="0" insertColumns="0" selectLockedCells="1" sort="0" autoFilter="0"/>
  <mergeCells count="21">
    <mergeCell ref="G26:H26"/>
    <mergeCell ref="G27:H27"/>
    <mergeCell ref="G28:H28"/>
    <mergeCell ref="G29:H29"/>
    <mergeCell ref="G30:H30"/>
    <mergeCell ref="G21:H21"/>
    <mergeCell ref="G22:H22"/>
    <mergeCell ref="G23:H23"/>
    <mergeCell ref="G24:H24"/>
    <mergeCell ref="G25:H25"/>
    <mergeCell ref="G16:H16"/>
    <mergeCell ref="G17:H17"/>
    <mergeCell ref="G18:H18"/>
    <mergeCell ref="G19:H19"/>
    <mergeCell ref="G20:H20"/>
    <mergeCell ref="G15:H15"/>
    <mergeCell ref="A13:B13"/>
    <mergeCell ref="C13:D13"/>
    <mergeCell ref="E13:F13"/>
    <mergeCell ref="A9:H9"/>
    <mergeCell ref="G13:H14"/>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88F25-CD2C-43B0-A5DC-814EB0479EBF}">
  <dimension ref="A5:J27"/>
  <sheetViews>
    <sheetView topLeftCell="K1" workbookViewId="0">
      <selection activeCell="K1" sqref="K1"/>
    </sheetView>
  </sheetViews>
  <sheetFormatPr baseColWidth="10" defaultRowHeight="15" x14ac:dyDescent="0.25"/>
  <cols>
    <col min="1" max="1" width="8.140625" hidden="1" customWidth="1"/>
    <col min="2" max="2" width="10.85546875" hidden="1" customWidth="1"/>
    <col min="3" max="3" width="59.85546875" hidden="1" customWidth="1"/>
    <col min="4" max="4" width="12.28515625" hidden="1" customWidth="1"/>
    <col min="5" max="5" width="19" hidden="1" customWidth="1"/>
    <col min="6" max="6" width="10.85546875" hidden="1" customWidth="1"/>
    <col min="7" max="7" width="53.42578125" hidden="1" customWidth="1"/>
    <col min="8" max="8" width="38.140625" hidden="1" customWidth="1"/>
    <col min="9" max="9" width="3.85546875" hidden="1" customWidth="1"/>
    <col min="10" max="10" width="39.28515625" hidden="1" customWidth="1"/>
  </cols>
  <sheetData>
    <row r="5" spans="1:10" ht="18.75" x14ac:dyDescent="0.3">
      <c r="A5" t="s">
        <v>24</v>
      </c>
      <c r="C5" s="2" t="s">
        <v>25</v>
      </c>
      <c r="D5" s="2" t="s">
        <v>26</v>
      </c>
      <c r="E5" s="2" t="s">
        <v>27</v>
      </c>
      <c r="G5" s="105" t="s">
        <v>341</v>
      </c>
      <c r="H5" t="s">
        <v>327</v>
      </c>
      <c r="I5" t="s">
        <v>329</v>
      </c>
      <c r="J5" s="105" t="s">
        <v>347</v>
      </c>
    </row>
    <row r="6" spans="1:10" ht="18.75" x14ac:dyDescent="0.3">
      <c r="A6" t="s">
        <v>28</v>
      </c>
      <c r="C6" s="3" t="s">
        <v>29</v>
      </c>
      <c r="D6" s="2"/>
      <c r="E6" s="2"/>
      <c r="G6" s="105" t="s">
        <v>439</v>
      </c>
      <c r="H6" t="s">
        <v>326</v>
      </c>
      <c r="I6" t="s">
        <v>330</v>
      </c>
      <c r="J6" s="105" t="s">
        <v>456</v>
      </c>
    </row>
    <row r="7" spans="1:10" x14ac:dyDescent="0.25">
      <c r="C7" s="1" t="s">
        <v>30</v>
      </c>
      <c r="D7" s="1" t="s">
        <v>31</v>
      </c>
      <c r="E7" s="1" t="s">
        <v>32</v>
      </c>
      <c r="G7" s="105" t="s">
        <v>457</v>
      </c>
      <c r="J7" s="105" t="s">
        <v>348</v>
      </c>
    </row>
    <row r="8" spans="1:10" x14ac:dyDescent="0.25">
      <c r="A8" s="4">
        <v>1</v>
      </c>
      <c r="C8" s="1" t="s">
        <v>33</v>
      </c>
      <c r="D8" s="1" t="s">
        <v>34</v>
      </c>
      <c r="E8" s="1" t="s">
        <v>35</v>
      </c>
      <c r="G8" s="105" t="s">
        <v>458</v>
      </c>
      <c r="J8" s="105"/>
    </row>
    <row r="9" spans="1:10" x14ac:dyDescent="0.25">
      <c r="A9" s="4">
        <v>2</v>
      </c>
      <c r="C9" s="1" t="s">
        <v>36</v>
      </c>
      <c r="D9" s="1" t="s">
        <v>37</v>
      </c>
      <c r="E9" s="1" t="s">
        <v>38</v>
      </c>
      <c r="G9" s="105" t="s">
        <v>322</v>
      </c>
    </row>
    <row r="10" spans="1:10" x14ac:dyDescent="0.25">
      <c r="A10" s="4">
        <v>3</v>
      </c>
      <c r="C10" s="1" t="s">
        <v>39</v>
      </c>
      <c r="D10" s="1" t="s">
        <v>40</v>
      </c>
      <c r="E10" s="1" t="s">
        <v>41</v>
      </c>
      <c r="G10" s="105" t="s">
        <v>323</v>
      </c>
    </row>
    <row r="11" spans="1:10" x14ac:dyDescent="0.25">
      <c r="A11" s="4">
        <v>4</v>
      </c>
      <c r="C11" s="1" t="s">
        <v>42</v>
      </c>
      <c r="D11" s="1" t="s">
        <v>43</v>
      </c>
      <c r="E11" s="1" t="s">
        <v>44</v>
      </c>
      <c r="G11" s="105" t="s">
        <v>314</v>
      </c>
    </row>
    <row r="12" spans="1:10" x14ac:dyDescent="0.25">
      <c r="A12" s="4">
        <v>5</v>
      </c>
      <c r="C12" s="1" t="s">
        <v>45</v>
      </c>
      <c r="D12" s="1" t="s">
        <v>46</v>
      </c>
      <c r="E12" s="1" t="s">
        <v>47</v>
      </c>
      <c r="G12" s="105" t="s">
        <v>453</v>
      </c>
    </row>
    <row r="13" spans="1:10" x14ac:dyDescent="0.25">
      <c r="A13" s="4">
        <v>6</v>
      </c>
      <c r="C13" s="1" t="s">
        <v>48</v>
      </c>
      <c r="D13" s="1" t="s">
        <v>49</v>
      </c>
      <c r="E13" s="1" t="s">
        <v>50</v>
      </c>
      <c r="G13" s="105" t="s">
        <v>317</v>
      </c>
    </row>
    <row r="14" spans="1:10" x14ac:dyDescent="0.25">
      <c r="A14" s="4">
        <v>7</v>
      </c>
      <c r="C14" s="1" t="s">
        <v>51</v>
      </c>
      <c r="D14" s="1" t="s">
        <v>52</v>
      </c>
      <c r="E14" s="1" t="s">
        <v>53</v>
      </c>
      <c r="G14" s="105" t="s">
        <v>316</v>
      </c>
    </row>
    <row r="15" spans="1:10" x14ac:dyDescent="0.25">
      <c r="A15" s="4">
        <v>8</v>
      </c>
      <c r="C15" s="1" t="s">
        <v>54</v>
      </c>
      <c r="D15" s="1" t="s">
        <v>55</v>
      </c>
      <c r="E15" s="1" t="s">
        <v>56</v>
      </c>
      <c r="G15" s="105" t="s">
        <v>315</v>
      </c>
    </row>
    <row r="16" spans="1:10" x14ac:dyDescent="0.25">
      <c r="A16" s="4">
        <v>9</v>
      </c>
      <c r="C16" s="1" t="s">
        <v>57</v>
      </c>
      <c r="D16" s="1" t="s">
        <v>58</v>
      </c>
      <c r="E16" s="1" t="s">
        <v>59</v>
      </c>
      <c r="G16" s="105" t="s">
        <v>340</v>
      </c>
    </row>
    <row r="17" spans="1:7" x14ac:dyDescent="0.25">
      <c r="A17" s="4">
        <v>10</v>
      </c>
      <c r="C17" s="1" t="s">
        <v>60</v>
      </c>
      <c r="D17" s="1" t="s">
        <v>61</v>
      </c>
      <c r="E17" s="1" t="s">
        <v>62</v>
      </c>
      <c r="G17" s="105" t="s">
        <v>454</v>
      </c>
    </row>
    <row r="18" spans="1:7" x14ac:dyDescent="0.25">
      <c r="A18" s="4">
        <v>11</v>
      </c>
      <c r="C18" s="1" t="s">
        <v>63</v>
      </c>
      <c r="D18" s="1" t="s">
        <v>64</v>
      </c>
      <c r="E18" s="1" t="s">
        <v>65</v>
      </c>
      <c r="G18" s="105" t="s">
        <v>459</v>
      </c>
    </row>
    <row r="19" spans="1:7" x14ac:dyDescent="0.25">
      <c r="A19" s="4">
        <v>12</v>
      </c>
      <c r="C19" s="1" t="s">
        <v>66</v>
      </c>
      <c r="D19" s="1" t="s">
        <v>67</v>
      </c>
      <c r="E19" s="1" t="s">
        <v>68</v>
      </c>
      <c r="G19" s="105" t="s">
        <v>324</v>
      </c>
    </row>
    <row r="20" spans="1:7" x14ac:dyDescent="0.25">
      <c r="A20" s="4">
        <v>13</v>
      </c>
      <c r="C20" s="1" t="s">
        <v>69</v>
      </c>
      <c r="D20" s="1" t="s">
        <v>70</v>
      </c>
      <c r="E20" s="1" t="s">
        <v>71</v>
      </c>
      <c r="G20" s="105"/>
    </row>
    <row r="21" spans="1:7" x14ac:dyDescent="0.25">
      <c r="A21" s="4">
        <v>14</v>
      </c>
      <c r="C21" s="1" t="s">
        <v>72</v>
      </c>
      <c r="D21" s="1" t="s">
        <v>73</v>
      </c>
      <c r="E21" s="1" t="s">
        <v>74</v>
      </c>
      <c r="G21" s="105" t="s">
        <v>347</v>
      </c>
    </row>
    <row r="22" spans="1:7" x14ac:dyDescent="0.25">
      <c r="A22" s="4">
        <v>15</v>
      </c>
      <c r="C22" s="1" t="s">
        <v>75</v>
      </c>
      <c r="D22" s="1" t="s">
        <v>76</v>
      </c>
      <c r="E22" s="1" t="s">
        <v>77</v>
      </c>
      <c r="G22" s="105" t="s">
        <v>456</v>
      </c>
    </row>
    <row r="23" spans="1:7" x14ac:dyDescent="0.25">
      <c r="G23" s="105" t="s">
        <v>348</v>
      </c>
    </row>
    <row r="24" spans="1:7" x14ac:dyDescent="0.25">
      <c r="G24" s="105"/>
    </row>
    <row r="25" spans="1:7" x14ac:dyDescent="0.25">
      <c r="G25" s="105"/>
    </row>
    <row r="26" spans="1:7" x14ac:dyDescent="0.25">
      <c r="G26" s="105"/>
    </row>
    <row r="27" spans="1:7" x14ac:dyDescent="0.25">
      <c r="G27" s="105"/>
    </row>
  </sheetData>
  <sheetProtection algorithmName="SHA-512" hashValue="mr/UTwoibxTssIqqeZDAdEhXCVHmbiEgXbGXTHBPl65AmTNcppfDWMqdsapCJxYtSLm8Bs5akiF7Po9oxkpf5Q==" saltValue="2+FWmlOY1CYFPOu0/PXxvg==" spinCount="100000" sheet="1" selectLockedCells="1" selectUnlockedCells="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01682-B2BC-4843-B3BB-BBBED6B0E8F3}">
  <dimension ref="A1:BL220"/>
  <sheetViews>
    <sheetView topLeftCell="BO1" zoomScale="80" zoomScaleNormal="80" workbookViewId="0">
      <selection sqref="A1:F1"/>
    </sheetView>
  </sheetViews>
  <sheetFormatPr baseColWidth="10" defaultRowHeight="15" x14ac:dyDescent="0.25"/>
  <cols>
    <col min="1" max="1" width="49.42578125" hidden="1" customWidth="1"/>
    <col min="2" max="2" width="97.42578125" hidden="1" customWidth="1"/>
    <col min="3" max="3" width="20.5703125" hidden="1" customWidth="1"/>
    <col min="4" max="4" width="83.85546875" hidden="1" customWidth="1"/>
    <col min="5" max="5" width="11.42578125" hidden="1" customWidth="1"/>
    <col min="6" max="6" width="67.140625" hidden="1" customWidth="1"/>
    <col min="7" max="7" width="11.42578125" hidden="1" customWidth="1"/>
    <col min="8" max="8" width="66" hidden="1" customWidth="1"/>
    <col min="9" max="9" width="43" hidden="1" customWidth="1"/>
    <col min="10" max="10" width="8" hidden="1" customWidth="1"/>
    <col min="11" max="11" width="11.42578125" hidden="1" customWidth="1"/>
    <col min="12" max="12" width="39.5703125" hidden="1" customWidth="1"/>
    <col min="13" max="13" width="21.140625" hidden="1" customWidth="1"/>
    <col min="14" max="14" width="45" hidden="1" customWidth="1"/>
    <col min="15" max="22" width="11.42578125" hidden="1" customWidth="1"/>
    <col min="23" max="23" width="53" hidden="1" customWidth="1"/>
    <col min="24" max="24" width="52.85546875" hidden="1" customWidth="1"/>
    <col min="25" max="26" width="11.42578125" style="10" hidden="1" customWidth="1"/>
    <col min="27" max="27" width="41.42578125" style="10" hidden="1" customWidth="1"/>
    <col min="28" max="28" width="37" style="10" hidden="1" customWidth="1"/>
    <col min="29" max="29" width="11.42578125" style="10" hidden="1" customWidth="1"/>
    <col min="30" max="31" width="11.42578125" hidden="1" customWidth="1"/>
    <col min="32" max="32" width="23.140625" hidden="1" customWidth="1"/>
    <col min="33" max="33" width="43.85546875" hidden="1" customWidth="1"/>
    <col min="34" max="34" width="34.85546875" hidden="1" customWidth="1"/>
    <col min="35" max="35" width="32.5703125" hidden="1" customWidth="1"/>
    <col min="36" max="42" width="11.42578125" hidden="1" customWidth="1"/>
    <col min="43" max="43" width="27.5703125" hidden="1" customWidth="1"/>
    <col min="44" max="46" width="11.42578125" hidden="1" customWidth="1"/>
    <col min="47" max="47" width="46.140625" hidden="1" customWidth="1"/>
    <col min="48" max="56" width="11.42578125" hidden="1" customWidth="1"/>
    <col min="57" max="57" width="49.85546875" hidden="1" customWidth="1"/>
    <col min="58" max="62" width="11.42578125" hidden="1" customWidth="1"/>
    <col min="63" max="63" width="38.85546875" hidden="1" customWidth="1"/>
    <col min="64" max="66" width="0" hidden="1" customWidth="1"/>
  </cols>
  <sheetData>
    <row r="1" spans="1:64" ht="64.5" thickBot="1" x14ac:dyDescent="0.3">
      <c r="X1" s="5" t="s">
        <v>78</v>
      </c>
      <c r="Y1" s="5" t="s">
        <v>79</v>
      </c>
      <c r="Z1" s="5" t="s">
        <v>80</v>
      </c>
      <c r="AA1" s="5" t="s">
        <v>81</v>
      </c>
      <c r="AB1" s="5" t="s">
        <v>82</v>
      </c>
      <c r="AC1" s="6" t="s">
        <v>83</v>
      </c>
      <c r="AG1">
        <v>1</v>
      </c>
      <c r="AH1">
        <v>2</v>
      </c>
      <c r="AI1">
        <v>3</v>
      </c>
      <c r="AJ1">
        <v>4</v>
      </c>
      <c r="AK1">
        <v>5</v>
      </c>
      <c r="AL1">
        <v>6</v>
      </c>
      <c r="AM1">
        <v>7</v>
      </c>
      <c r="AQ1" s="5" t="s">
        <v>248</v>
      </c>
      <c r="AR1" s="5" t="s">
        <v>249</v>
      </c>
      <c r="AS1" s="5" t="s">
        <v>79</v>
      </c>
      <c r="AT1" s="5" t="s">
        <v>80</v>
      </c>
      <c r="AU1" s="5" t="s">
        <v>81</v>
      </c>
      <c r="AV1" s="5" t="s">
        <v>82</v>
      </c>
      <c r="AW1" s="5" t="s">
        <v>78</v>
      </c>
      <c r="AX1" s="11" t="s">
        <v>250</v>
      </c>
      <c r="AY1" s="11" t="s">
        <v>251</v>
      </c>
      <c r="BA1" s="13" t="s">
        <v>248</v>
      </c>
      <c r="BB1" s="13" t="s">
        <v>2</v>
      </c>
    </row>
    <row r="2" spans="1:64" ht="15.75" thickBot="1" x14ac:dyDescent="0.3">
      <c r="A2" t="s">
        <v>84</v>
      </c>
      <c r="B2" t="s">
        <v>30</v>
      </c>
      <c r="C2" t="s">
        <v>84</v>
      </c>
      <c r="X2" s="7" t="s">
        <v>85</v>
      </c>
      <c r="Y2" s="8" t="s">
        <v>86</v>
      </c>
      <c r="Z2" s="8">
        <v>1</v>
      </c>
      <c r="AA2" s="7" t="s">
        <v>87</v>
      </c>
      <c r="AB2" s="8" t="s">
        <v>85</v>
      </c>
      <c r="AC2" s="8">
        <v>15</v>
      </c>
      <c r="AF2" t="s">
        <v>84</v>
      </c>
      <c r="AG2" t="s">
        <v>85</v>
      </c>
      <c r="AH2" t="s">
        <v>88</v>
      </c>
      <c r="AI2" t="s">
        <v>89</v>
      </c>
      <c r="AJ2" t="s">
        <v>90</v>
      </c>
      <c r="AK2" t="s">
        <v>90</v>
      </c>
      <c r="AL2" t="s">
        <v>90</v>
      </c>
      <c r="AM2" t="s">
        <v>90</v>
      </c>
      <c r="AQ2" s="7" t="s">
        <v>84</v>
      </c>
      <c r="AR2" s="7" t="s">
        <v>30</v>
      </c>
      <c r="AS2" s="8" t="s">
        <v>86</v>
      </c>
      <c r="AT2" s="8">
        <v>1</v>
      </c>
      <c r="AU2" s="7" t="s">
        <v>87</v>
      </c>
      <c r="AV2" s="8" t="s">
        <v>85</v>
      </c>
      <c r="AW2" s="7" t="s">
        <v>252</v>
      </c>
      <c r="AX2" s="12">
        <v>750000</v>
      </c>
      <c r="AY2" s="12">
        <v>50000</v>
      </c>
      <c r="BA2" s="14" t="s">
        <v>84</v>
      </c>
      <c r="BB2" s="14" t="s">
        <v>32</v>
      </c>
      <c r="BE2" t="s">
        <v>85</v>
      </c>
      <c r="BF2" t="s">
        <v>87</v>
      </c>
      <c r="BK2" s="8" t="s">
        <v>85</v>
      </c>
      <c r="BL2" s="8" t="s">
        <v>86</v>
      </c>
    </row>
    <row r="3" spans="1:64" ht="15.75" thickBot="1" x14ac:dyDescent="0.3">
      <c r="A3" t="s">
        <v>91</v>
      </c>
      <c r="B3" t="s">
        <v>72</v>
      </c>
      <c r="C3" t="s">
        <v>91</v>
      </c>
      <c r="F3" t="s">
        <v>30</v>
      </c>
      <c r="H3" t="s">
        <v>30</v>
      </c>
      <c r="I3" t="s">
        <v>72</v>
      </c>
      <c r="J3" t="s">
        <v>39</v>
      </c>
      <c r="K3" t="s">
        <v>36</v>
      </c>
      <c r="L3" t="s">
        <v>75</v>
      </c>
      <c r="M3" t="s">
        <v>57</v>
      </c>
      <c r="N3" t="s">
        <v>33</v>
      </c>
      <c r="O3" t="s">
        <v>42</v>
      </c>
      <c r="P3" t="s">
        <v>66</v>
      </c>
      <c r="Q3" t="s">
        <v>63</v>
      </c>
      <c r="R3" t="s">
        <v>69</v>
      </c>
      <c r="S3" t="s">
        <v>51</v>
      </c>
      <c r="T3" t="s">
        <v>45</v>
      </c>
      <c r="U3" t="s">
        <v>48</v>
      </c>
      <c r="V3" t="s">
        <v>54</v>
      </c>
      <c r="W3" t="s">
        <v>60</v>
      </c>
      <c r="X3" s="7" t="s">
        <v>85</v>
      </c>
      <c r="Y3" s="8" t="s">
        <v>86</v>
      </c>
      <c r="Z3" s="8">
        <v>2</v>
      </c>
      <c r="AA3" s="7" t="s">
        <v>87</v>
      </c>
      <c r="AB3" s="8" t="s">
        <v>85</v>
      </c>
      <c r="AC3" s="8">
        <v>15</v>
      </c>
      <c r="AF3" t="s">
        <v>91</v>
      </c>
      <c r="AG3" t="s">
        <v>92</v>
      </c>
      <c r="AH3" t="s">
        <v>93</v>
      </c>
      <c r="AI3" t="s">
        <v>94</v>
      </c>
      <c r="AJ3" t="s">
        <v>95</v>
      </c>
      <c r="AK3" t="s">
        <v>90</v>
      </c>
      <c r="AL3" t="s">
        <v>90</v>
      </c>
      <c r="AM3" t="s">
        <v>90</v>
      </c>
      <c r="AQ3" s="7" t="s">
        <v>84</v>
      </c>
      <c r="AR3" s="7" t="s">
        <v>30</v>
      </c>
      <c r="AS3" s="8" t="s">
        <v>86</v>
      </c>
      <c r="AT3" s="8">
        <v>2</v>
      </c>
      <c r="AU3" s="7" t="s">
        <v>87</v>
      </c>
      <c r="AV3" s="8" t="s">
        <v>85</v>
      </c>
      <c r="AW3" s="7" t="s">
        <v>252</v>
      </c>
      <c r="AX3" s="12">
        <v>750000</v>
      </c>
      <c r="AY3" s="12">
        <v>50000</v>
      </c>
      <c r="BA3" s="14" t="s">
        <v>97</v>
      </c>
      <c r="BB3" s="14" t="s">
        <v>38</v>
      </c>
      <c r="BE3" t="s">
        <v>85</v>
      </c>
      <c r="BF3" t="s">
        <v>87</v>
      </c>
      <c r="BK3" s="8" t="s">
        <v>85</v>
      </c>
      <c r="BL3" s="8" t="s">
        <v>86</v>
      </c>
    </row>
    <row r="4" spans="1:64" ht="15.75" thickBot="1" x14ac:dyDescent="0.3">
      <c r="A4" t="s">
        <v>96</v>
      </c>
      <c r="B4" t="s">
        <v>39</v>
      </c>
      <c r="C4" t="s">
        <v>96</v>
      </c>
      <c r="F4" t="s">
        <v>72</v>
      </c>
      <c r="H4" t="s">
        <v>84</v>
      </c>
      <c r="I4" t="s">
        <v>91</v>
      </c>
      <c r="J4" t="s">
        <v>96</v>
      </c>
      <c r="K4" t="s">
        <v>97</v>
      </c>
      <c r="L4" t="s">
        <v>98</v>
      </c>
      <c r="M4" t="s">
        <v>99</v>
      </c>
      <c r="N4" t="s">
        <v>100</v>
      </c>
      <c r="O4" t="s">
        <v>101</v>
      </c>
      <c r="P4" t="s">
        <v>102</v>
      </c>
      <c r="Q4" t="s">
        <v>103</v>
      </c>
      <c r="R4" t="s">
        <v>104</v>
      </c>
      <c r="S4" t="s">
        <v>105</v>
      </c>
      <c r="T4" t="s">
        <v>106</v>
      </c>
      <c r="U4" t="s">
        <v>107</v>
      </c>
      <c r="V4" t="s">
        <v>108</v>
      </c>
      <c r="W4" t="s">
        <v>109</v>
      </c>
      <c r="X4" s="7" t="s">
        <v>85</v>
      </c>
      <c r="Y4" s="8" t="s">
        <v>86</v>
      </c>
      <c r="Z4" s="8">
        <v>3</v>
      </c>
      <c r="AA4" s="7" t="s">
        <v>87</v>
      </c>
      <c r="AB4" s="8" t="s">
        <v>85</v>
      </c>
      <c r="AC4" s="8">
        <v>15</v>
      </c>
      <c r="AF4" t="s">
        <v>96</v>
      </c>
      <c r="AG4" t="s">
        <v>110</v>
      </c>
      <c r="AH4" t="s">
        <v>90</v>
      </c>
      <c r="AI4" t="s">
        <v>90</v>
      </c>
      <c r="AJ4" t="s">
        <v>90</v>
      </c>
      <c r="AK4" t="s">
        <v>90</v>
      </c>
      <c r="AL4" t="s">
        <v>90</v>
      </c>
      <c r="AM4" t="s">
        <v>90</v>
      </c>
      <c r="AQ4" s="7" t="s">
        <v>84</v>
      </c>
      <c r="AR4" s="7" t="s">
        <v>30</v>
      </c>
      <c r="AS4" s="8" t="s">
        <v>86</v>
      </c>
      <c r="AT4" s="8">
        <v>3</v>
      </c>
      <c r="AU4" s="7" t="s">
        <v>87</v>
      </c>
      <c r="AV4" s="8" t="s">
        <v>85</v>
      </c>
      <c r="AW4" s="7" t="s">
        <v>252</v>
      </c>
      <c r="AX4" s="12">
        <v>750000</v>
      </c>
      <c r="AY4" s="12">
        <v>50000</v>
      </c>
      <c r="BA4" s="14" t="s">
        <v>101</v>
      </c>
      <c r="BB4" s="14" t="s">
        <v>44</v>
      </c>
      <c r="BE4" t="s">
        <v>85</v>
      </c>
      <c r="BF4" t="s">
        <v>87</v>
      </c>
      <c r="BK4" s="8" t="s">
        <v>85</v>
      </c>
      <c r="BL4" s="8" t="s">
        <v>86</v>
      </c>
    </row>
    <row r="5" spans="1:64" ht="15.75" thickBot="1" x14ac:dyDescent="0.3">
      <c r="A5" t="s">
        <v>97</v>
      </c>
      <c r="B5" t="s">
        <v>36</v>
      </c>
      <c r="C5" t="s">
        <v>97</v>
      </c>
      <c r="F5" t="s">
        <v>39</v>
      </c>
      <c r="I5" t="s">
        <v>111</v>
      </c>
      <c r="J5" t="s">
        <v>112</v>
      </c>
      <c r="L5" t="s">
        <v>113</v>
      </c>
      <c r="R5" t="s">
        <v>114</v>
      </c>
      <c r="X5" s="7" t="s">
        <v>85</v>
      </c>
      <c r="Y5" s="8" t="s">
        <v>86</v>
      </c>
      <c r="Z5" s="8">
        <v>4</v>
      </c>
      <c r="AA5" s="7" t="s">
        <v>87</v>
      </c>
      <c r="AB5" s="8" t="s">
        <v>85</v>
      </c>
      <c r="AC5" s="8">
        <v>15</v>
      </c>
      <c r="AF5" t="s">
        <v>97</v>
      </c>
      <c r="AG5" t="s">
        <v>115</v>
      </c>
      <c r="AH5" t="s">
        <v>116</v>
      </c>
      <c r="AI5" t="s">
        <v>117</v>
      </c>
      <c r="AJ5" t="s">
        <v>118</v>
      </c>
      <c r="AK5" t="s">
        <v>90</v>
      </c>
      <c r="AL5" t="s">
        <v>90</v>
      </c>
      <c r="AM5" t="s">
        <v>90</v>
      </c>
      <c r="AQ5" s="7" t="s">
        <v>84</v>
      </c>
      <c r="AR5" s="7" t="s">
        <v>30</v>
      </c>
      <c r="AS5" s="8" t="s">
        <v>86</v>
      </c>
      <c r="AT5" s="8">
        <v>4</v>
      </c>
      <c r="AU5" s="7" t="s">
        <v>87</v>
      </c>
      <c r="AV5" s="8" t="s">
        <v>85</v>
      </c>
      <c r="AW5" s="7" t="s">
        <v>252</v>
      </c>
      <c r="AX5" s="12">
        <v>750000</v>
      </c>
      <c r="AY5" s="12">
        <v>50000</v>
      </c>
      <c r="BA5" s="14" t="s">
        <v>91</v>
      </c>
      <c r="BB5" s="14" t="s">
        <v>74</v>
      </c>
      <c r="BE5" t="s">
        <v>85</v>
      </c>
      <c r="BF5" t="s">
        <v>87</v>
      </c>
      <c r="BK5" s="8" t="s">
        <v>85</v>
      </c>
      <c r="BL5" s="8" t="s">
        <v>86</v>
      </c>
    </row>
    <row r="6" spans="1:64" ht="15.75" thickBot="1" x14ac:dyDescent="0.3">
      <c r="A6" t="s">
        <v>98</v>
      </c>
      <c r="B6" t="s">
        <v>75</v>
      </c>
      <c r="C6" t="s">
        <v>98</v>
      </c>
      <c r="F6" t="s">
        <v>36</v>
      </c>
      <c r="L6" t="s">
        <v>119</v>
      </c>
      <c r="X6" s="7" t="s">
        <v>85</v>
      </c>
      <c r="Y6" s="8" t="s">
        <v>86</v>
      </c>
      <c r="Z6" s="8">
        <v>5</v>
      </c>
      <c r="AA6" s="7" t="s">
        <v>87</v>
      </c>
      <c r="AB6" s="8" t="s">
        <v>85</v>
      </c>
      <c r="AC6" s="8">
        <v>15</v>
      </c>
      <c r="AF6" t="s">
        <v>98</v>
      </c>
      <c r="AG6" t="s">
        <v>120</v>
      </c>
      <c r="AH6" t="s">
        <v>121</v>
      </c>
      <c r="AI6" t="s">
        <v>122</v>
      </c>
      <c r="AJ6" t="s">
        <v>123</v>
      </c>
      <c r="AK6" t="s">
        <v>124</v>
      </c>
      <c r="AL6" t="s">
        <v>125</v>
      </c>
      <c r="AM6" t="s">
        <v>90</v>
      </c>
      <c r="AQ6" s="7" t="s">
        <v>84</v>
      </c>
      <c r="AR6" s="7" t="s">
        <v>30</v>
      </c>
      <c r="AS6" s="8" t="s">
        <v>86</v>
      </c>
      <c r="AT6" s="8">
        <v>5</v>
      </c>
      <c r="AU6" s="7" t="s">
        <v>87</v>
      </c>
      <c r="AV6" s="8" t="s">
        <v>85</v>
      </c>
      <c r="AW6" s="7" t="s">
        <v>252</v>
      </c>
      <c r="AX6" s="12">
        <v>750000</v>
      </c>
      <c r="AY6" s="12">
        <v>50000</v>
      </c>
      <c r="BA6" s="14" t="s">
        <v>126</v>
      </c>
      <c r="BB6" s="14" t="s">
        <v>77</v>
      </c>
      <c r="BE6" t="s">
        <v>85</v>
      </c>
      <c r="BF6" t="s">
        <v>87</v>
      </c>
      <c r="BK6" s="8" t="s">
        <v>85</v>
      </c>
      <c r="BL6" s="8" t="s">
        <v>86</v>
      </c>
    </row>
    <row r="7" spans="1:64" ht="15.75" thickBot="1" x14ac:dyDescent="0.3">
      <c r="A7" t="s">
        <v>99</v>
      </c>
      <c r="B7" t="s">
        <v>57</v>
      </c>
      <c r="C7" t="s">
        <v>99</v>
      </c>
      <c r="F7" t="s">
        <v>75</v>
      </c>
      <c r="L7" t="s">
        <v>126</v>
      </c>
      <c r="X7" s="7" t="s">
        <v>85</v>
      </c>
      <c r="Y7" s="8" t="s">
        <v>86</v>
      </c>
      <c r="Z7" s="8">
        <v>6</v>
      </c>
      <c r="AA7" s="7" t="s">
        <v>87</v>
      </c>
      <c r="AB7" s="8" t="s">
        <v>85</v>
      </c>
      <c r="AC7" s="8">
        <v>15</v>
      </c>
      <c r="AF7" t="s">
        <v>99</v>
      </c>
      <c r="AG7" t="s">
        <v>127</v>
      </c>
      <c r="AH7" t="s">
        <v>128</v>
      </c>
      <c r="AI7" t="s">
        <v>129</v>
      </c>
      <c r="AJ7" t="s">
        <v>130</v>
      </c>
      <c r="AK7" t="s">
        <v>90</v>
      </c>
      <c r="AL7" t="s">
        <v>90</v>
      </c>
      <c r="AM7" t="s">
        <v>90</v>
      </c>
      <c r="AQ7" s="7" t="s">
        <v>84</v>
      </c>
      <c r="AR7" s="7" t="s">
        <v>30</v>
      </c>
      <c r="AS7" s="8" t="s">
        <v>86</v>
      </c>
      <c r="AT7" s="8">
        <v>6</v>
      </c>
      <c r="AU7" s="7" t="s">
        <v>87</v>
      </c>
      <c r="AV7" s="8" t="s">
        <v>85</v>
      </c>
      <c r="AW7" s="7" t="s">
        <v>252</v>
      </c>
      <c r="AX7" s="12">
        <v>750000</v>
      </c>
      <c r="AY7" s="12">
        <v>50000</v>
      </c>
      <c r="BA7" s="14" t="s">
        <v>113</v>
      </c>
      <c r="BB7" s="14" t="s">
        <v>77</v>
      </c>
      <c r="BE7" t="s">
        <v>85</v>
      </c>
      <c r="BF7" t="s">
        <v>87</v>
      </c>
      <c r="BK7" s="8" t="s">
        <v>85</v>
      </c>
      <c r="BL7" s="8" t="s">
        <v>86</v>
      </c>
    </row>
    <row r="8" spans="1:64" ht="15.75" thickBot="1" x14ac:dyDescent="0.3">
      <c r="A8" t="s">
        <v>100</v>
      </c>
      <c r="B8" t="s">
        <v>33</v>
      </c>
      <c r="C8" t="s">
        <v>100</v>
      </c>
      <c r="F8" t="s">
        <v>57</v>
      </c>
      <c r="X8" s="7" t="s">
        <v>85</v>
      </c>
      <c r="Y8" s="8" t="s">
        <v>86</v>
      </c>
      <c r="Z8" s="8">
        <v>7</v>
      </c>
      <c r="AA8" s="7" t="s">
        <v>87</v>
      </c>
      <c r="AB8" s="8" t="s">
        <v>85</v>
      </c>
      <c r="AC8" s="8">
        <v>15</v>
      </c>
      <c r="AF8" t="s">
        <v>100</v>
      </c>
      <c r="AG8" t="s">
        <v>131</v>
      </c>
      <c r="AH8" t="s">
        <v>90</v>
      </c>
      <c r="AI8" t="s">
        <v>90</v>
      </c>
      <c r="AJ8" t="s">
        <v>90</v>
      </c>
      <c r="AK8" t="s">
        <v>90</v>
      </c>
      <c r="AL8" t="s">
        <v>90</v>
      </c>
      <c r="AM8" t="s">
        <v>90</v>
      </c>
      <c r="AQ8" s="7" t="s">
        <v>84</v>
      </c>
      <c r="AR8" s="7" t="s">
        <v>30</v>
      </c>
      <c r="AS8" s="8" t="s">
        <v>86</v>
      </c>
      <c r="AT8" s="8">
        <v>7</v>
      </c>
      <c r="AU8" s="7" t="s">
        <v>87</v>
      </c>
      <c r="AV8" s="8" t="s">
        <v>85</v>
      </c>
      <c r="AW8" s="7" t="s">
        <v>252</v>
      </c>
      <c r="AX8" s="12">
        <v>750000</v>
      </c>
      <c r="AY8" s="12">
        <v>50000</v>
      </c>
      <c r="BA8" s="14" t="s">
        <v>105</v>
      </c>
      <c r="BB8" s="14" t="s">
        <v>53</v>
      </c>
      <c r="BE8" t="s">
        <v>85</v>
      </c>
      <c r="BF8" t="s">
        <v>87</v>
      </c>
      <c r="BK8" s="8" t="s">
        <v>85</v>
      </c>
      <c r="BL8" s="8" t="s">
        <v>86</v>
      </c>
    </row>
    <row r="9" spans="1:64" ht="15.75" thickBot="1" x14ac:dyDescent="0.3">
      <c r="A9" t="s">
        <v>101</v>
      </c>
      <c r="B9" t="s">
        <v>42</v>
      </c>
      <c r="C9" t="s">
        <v>101</v>
      </c>
      <c r="F9" t="s">
        <v>33</v>
      </c>
      <c r="X9" s="7" t="s">
        <v>85</v>
      </c>
      <c r="Y9" s="8" t="s">
        <v>86</v>
      </c>
      <c r="Z9" s="8">
        <v>8</v>
      </c>
      <c r="AA9" s="7" t="s">
        <v>87</v>
      </c>
      <c r="AB9" s="8" t="s">
        <v>85</v>
      </c>
      <c r="AC9" s="8">
        <v>15</v>
      </c>
      <c r="AF9" t="s">
        <v>101</v>
      </c>
      <c r="AG9" t="s">
        <v>132</v>
      </c>
      <c r="AH9" t="s">
        <v>133</v>
      </c>
      <c r="AI9" t="s">
        <v>134</v>
      </c>
      <c r="AJ9" t="s">
        <v>90</v>
      </c>
      <c r="AK9" t="s">
        <v>90</v>
      </c>
      <c r="AL9" t="s">
        <v>90</v>
      </c>
      <c r="AM9" t="s">
        <v>90</v>
      </c>
      <c r="AQ9" s="7" t="s">
        <v>84</v>
      </c>
      <c r="AR9" s="7" t="s">
        <v>30</v>
      </c>
      <c r="AS9" s="8" t="s">
        <v>86</v>
      </c>
      <c r="AT9" s="8">
        <v>8</v>
      </c>
      <c r="AU9" s="7" t="s">
        <v>87</v>
      </c>
      <c r="AV9" s="8" t="s">
        <v>85</v>
      </c>
      <c r="AW9" s="7" t="s">
        <v>252</v>
      </c>
      <c r="AX9" s="12">
        <v>750000</v>
      </c>
      <c r="AY9" s="12">
        <v>50000</v>
      </c>
      <c r="BA9" s="14" t="s">
        <v>114</v>
      </c>
      <c r="BB9" s="14" t="s">
        <v>71</v>
      </c>
      <c r="BE9" t="s">
        <v>85</v>
      </c>
      <c r="BF9" t="s">
        <v>87</v>
      </c>
      <c r="BK9" s="8" t="s">
        <v>85</v>
      </c>
      <c r="BL9" s="8" t="s">
        <v>86</v>
      </c>
    </row>
    <row r="10" spans="1:64" ht="15.75" thickBot="1" x14ac:dyDescent="0.3">
      <c r="A10" t="s">
        <v>102</v>
      </c>
      <c r="B10" t="s">
        <v>66</v>
      </c>
      <c r="C10" t="s">
        <v>102</v>
      </c>
      <c r="F10" t="s">
        <v>42</v>
      </c>
      <c r="X10" s="7" t="s">
        <v>85</v>
      </c>
      <c r="Y10" s="8" t="s">
        <v>86</v>
      </c>
      <c r="Z10" s="8">
        <v>9</v>
      </c>
      <c r="AA10" s="7" t="s">
        <v>87</v>
      </c>
      <c r="AB10" s="8" t="s">
        <v>85</v>
      </c>
      <c r="AC10" s="8">
        <v>15</v>
      </c>
      <c r="AF10" t="s">
        <v>102</v>
      </c>
      <c r="AG10" t="s">
        <v>135</v>
      </c>
      <c r="AH10" t="s">
        <v>90</v>
      </c>
      <c r="AI10" t="s">
        <v>90</v>
      </c>
      <c r="AJ10" t="s">
        <v>90</v>
      </c>
      <c r="AK10" t="s">
        <v>90</v>
      </c>
      <c r="AL10" t="s">
        <v>90</v>
      </c>
      <c r="AM10" t="s">
        <v>90</v>
      </c>
      <c r="AQ10" s="7" t="s">
        <v>84</v>
      </c>
      <c r="AR10" s="7" t="s">
        <v>30</v>
      </c>
      <c r="AS10" s="8" t="s">
        <v>86</v>
      </c>
      <c r="AT10" s="8">
        <v>9</v>
      </c>
      <c r="AU10" s="7" t="s">
        <v>87</v>
      </c>
      <c r="AV10" s="8" t="s">
        <v>85</v>
      </c>
      <c r="AW10" s="7" t="s">
        <v>252</v>
      </c>
      <c r="AX10" s="12">
        <v>750000</v>
      </c>
      <c r="AY10" s="12">
        <v>50000</v>
      </c>
      <c r="BA10" s="14" t="s">
        <v>100</v>
      </c>
      <c r="BB10" s="14" t="s">
        <v>35</v>
      </c>
      <c r="BE10" t="s">
        <v>85</v>
      </c>
      <c r="BF10" t="s">
        <v>87</v>
      </c>
      <c r="BK10" s="8" t="s">
        <v>85</v>
      </c>
      <c r="BL10" s="8" t="s">
        <v>86</v>
      </c>
    </row>
    <row r="11" spans="1:64" ht="15.75" thickBot="1" x14ac:dyDescent="0.3">
      <c r="A11" t="s">
        <v>103</v>
      </c>
      <c r="B11" t="s">
        <v>63</v>
      </c>
      <c r="C11" t="s">
        <v>103</v>
      </c>
      <c r="F11" t="s">
        <v>66</v>
      </c>
      <c r="X11" s="7" t="s">
        <v>85</v>
      </c>
      <c r="Y11" s="8" t="s">
        <v>86</v>
      </c>
      <c r="Z11" s="8">
        <v>10</v>
      </c>
      <c r="AA11" s="7" t="s">
        <v>87</v>
      </c>
      <c r="AB11" s="8" t="s">
        <v>85</v>
      </c>
      <c r="AC11" s="8">
        <v>15</v>
      </c>
      <c r="AF11" t="s">
        <v>103</v>
      </c>
      <c r="AG11" t="s">
        <v>136</v>
      </c>
      <c r="AH11" t="s">
        <v>137</v>
      </c>
      <c r="AI11" t="s">
        <v>138</v>
      </c>
      <c r="AJ11" t="s">
        <v>90</v>
      </c>
      <c r="AK11" t="s">
        <v>90</v>
      </c>
      <c r="AL11" t="s">
        <v>90</v>
      </c>
      <c r="AM11" t="s">
        <v>90</v>
      </c>
      <c r="AQ11" s="7" t="s">
        <v>84</v>
      </c>
      <c r="AR11" s="7" t="s">
        <v>30</v>
      </c>
      <c r="AS11" s="8" t="s">
        <v>86</v>
      </c>
      <c r="AT11" s="8">
        <v>10</v>
      </c>
      <c r="AU11" s="7" t="s">
        <v>87</v>
      </c>
      <c r="AV11" s="8" t="s">
        <v>85</v>
      </c>
      <c r="AW11" s="7" t="s">
        <v>252</v>
      </c>
      <c r="AX11" s="12">
        <v>750000</v>
      </c>
      <c r="AY11" s="12">
        <v>50000</v>
      </c>
      <c r="BA11" s="14" t="s">
        <v>106</v>
      </c>
      <c r="BB11" s="14" t="s">
        <v>47</v>
      </c>
      <c r="BE11" t="s">
        <v>85</v>
      </c>
      <c r="BF11" t="s">
        <v>87</v>
      </c>
      <c r="BK11" s="8" t="s">
        <v>85</v>
      </c>
      <c r="BL11" s="8" t="s">
        <v>86</v>
      </c>
    </row>
    <row r="12" spans="1:64" ht="15.75" thickBot="1" x14ac:dyDescent="0.3">
      <c r="A12" t="s">
        <v>104</v>
      </c>
      <c r="B12" t="s">
        <v>69</v>
      </c>
      <c r="C12" t="s">
        <v>104</v>
      </c>
      <c r="F12" t="s">
        <v>63</v>
      </c>
      <c r="X12" s="7" t="s">
        <v>85</v>
      </c>
      <c r="Y12" s="8" t="s">
        <v>86</v>
      </c>
      <c r="Z12" s="8">
        <v>11</v>
      </c>
      <c r="AA12" s="7" t="s">
        <v>87</v>
      </c>
      <c r="AB12" s="8" t="s">
        <v>85</v>
      </c>
      <c r="AC12" s="8">
        <v>15</v>
      </c>
      <c r="AF12" t="s">
        <v>104</v>
      </c>
      <c r="AG12" t="s">
        <v>139</v>
      </c>
      <c r="AH12" t="s">
        <v>90</v>
      </c>
      <c r="AI12" t="s">
        <v>90</v>
      </c>
      <c r="AJ12" t="s">
        <v>90</v>
      </c>
      <c r="AK12" t="s">
        <v>90</v>
      </c>
      <c r="AL12" t="s">
        <v>90</v>
      </c>
      <c r="AM12" t="s">
        <v>90</v>
      </c>
      <c r="AQ12" s="7" t="s">
        <v>84</v>
      </c>
      <c r="AR12" s="7" t="s">
        <v>30</v>
      </c>
      <c r="AS12" s="8" t="s">
        <v>86</v>
      </c>
      <c r="AT12" s="8">
        <v>11</v>
      </c>
      <c r="AU12" s="7" t="s">
        <v>87</v>
      </c>
      <c r="AV12" s="8" t="s">
        <v>85</v>
      </c>
      <c r="AW12" s="7" t="s">
        <v>252</v>
      </c>
      <c r="AX12" s="12">
        <v>750000</v>
      </c>
      <c r="AY12" s="12">
        <v>50000</v>
      </c>
      <c r="BA12" s="14" t="s">
        <v>98</v>
      </c>
      <c r="BB12" s="14" t="s">
        <v>77</v>
      </c>
      <c r="BE12" t="s">
        <v>85</v>
      </c>
      <c r="BF12" t="s">
        <v>87</v>
      </c>
      <c r="BK12" s="8" t="s">
        <v>85</v>
      </c>
      <c r="BL12" s="8" t="s">
        <v>86</v>
      </c>
    </row>
    <row r="13" spans="1:64" ht="15.75" thickBot="1" x14ac:dyDescent="0.3">
      <c r="A13" t="s">
        <v>114</v>
      </c>
      <c r="B13" t="s">
        <v>69</v>
      </c>
      <c r="C13" t="s">
        <v>114</v>
      </c>
      <c r="F13" t="s">
        <v>69</v>
      </c>
      <c r="X13" s="7" t="s">
        <v>85</v>
      </c>
      <c r="Y13" s="8" t="s">
        <v>86</v>
      </c>
      <c r="Z13" s="8">
        <v>12</v>
      </c>
      <c r="AA13" s="7" t="s">
        <v>87</v>
      </c>
      <c r="AB13" s="8" t="s">
        <v>85</v>
      </c>
      <c r="AC13" s="8">
        <v>15</v>
      </c>
      <c r="AF13" t="s">
        <v>114</v>
      </c>
      <c r="AG13" t="s">
        <v>140</v>
      </c>
      <c r="AH13" t="s">
        <v>141</v>
      </c>
      <c r="AI13" t="s">
        <v>142</v>
      </c>
      <c r="AJ13" t="s">
        <v>143</v>
      </c>
      <c r="AK13" t="s">
        <v>144</v>
      </c>
      <c r="AL13" t="s">
        <v>90</v>
      </c>
      <c r="AM13" t="s">
        <v>90</v>
      </c>
      <c r="AQ13" s="7" t="s">
        <v>84</v>
      </c>
      <c r="AR13" s="7" t="s">
        <v>30</v>
      </c>
      <c r="AS13" s="8" t="s">
        <v>86</v>
      </c>
      <c r="AT13" s="8">
        <v>12</v>
      </c>
      <c r="AU13" s="7" t="s">
        <v>87</v>
      </c>
      <c r="AV13" s="8" t="s">
        <v>85</v>
      </c>
      <c r="AW13" s="7" t="s">
        <v>252</v>
      </c>
      <c r="AX13" s="12">
        <v>750000</v>
      </c>
      <c r="AY13" s="12">
        <v>50000</v>
      </c>
      <c r="BA13" s="14" t="s">
        <v>119</v>
      </c>
      <c r="BB13" s="14" t="s">
        <v>77</v>
      </c>
      <c r="BE13" t="s">
        <v>85</v>
      </c>
      <c r="BF13" t="s">
        <v>87</v>
      </c>
      <c r="BK13" s="8" t="s">
        <v>85</v>
      </c>
      <c r="BL13" s="8" t="s">
        <v>86</v>
      </c>
    </row>
    <row r="14" spans="1:64" ht="15.75" thickBot="1" x14ac:dyDescent="0.3">
      <c r="A14" t="s">
        <v>105</v>
      </c>
      <c r="B14" t="s">
        <v>51</v>
      </c>
      <c r="C14" t="s">
        <v>105</v>
      </c>
      <c r="F14" t="s">
        <v>51</v>
      </c>
      <c r="X14" s="7" t="s">
        <v>85</v>
      </c>
      <c r="Y14" s="8" t="s">
        <v>86</v>
      </c>
      <c r="Z14" s="8">
        <v>13</v>
      </c>
      <c r="AA14" s="7" t="s">
        <v>87</v>
      </c>
      <c r="AB14" s="8" t="s">
        <v>85</v>
      </c>
      <c r="AC14" s="8">
        <v>15</v>
      </c>
      <c r="AF14" t="s">
        <v>105</v>
      </c>
      <c r="AG14" t="s">
        <v>145</v>
      </c>
      <c r="AH14" t="s">
        <v>146</v>
      </c>
      <c r="AI14" t="s">
        <v>90</v>
      </c>
      <c r="AJ14" t="s">
        <v>90</v>
      </c>
      <c r="AK14" t="s">
        <v>90</v>
      </c>
      <c r="AL14" t="s">
        <v>90</v>
      </c>
      <c r="AM14" t="s">
        <v>90</v>
      </c>
      <c r="AQ14" s="7" t="s">
        <v>84</v>
      </c>
      <c r="AR14" s="7" t="s">
        <v>30</v>
      </c>
      <c r="AS14" s="8" t="s">
        <v>86</v>
      </c>
      <c r="AT14" s="8">
        <v>13</v>
      </c>
      <c r="AU14" s="7" t="s">
        <v>87</v>
      </c>
      <c r="AV14" s="8" t="s">
        <v>85</v>
      </c>
      <c r="AW14" s="7" t="s">
        <v>252</v>
      </c>
      <c r="AX14" s="12">
        <v>750000</v>
      </c>
      <c r="AY14" s="12">
        <v>50000</v>
      </c>
      <c r="BA14" s="14" t="s">
        <v>102</v>
      </c>
      <c r="BB14" s="14" t="s">
        <v>68</v>
      </c>
      <c r="BE14" t="s">
        <v>85</v>
      </c>
      <c r="BF14" t="s">
        <v>87</v>
      </c>
      <c r="BK14" s="8" t="s">
        <v>85</v>
      </c>
      <c r="BL14" s="8" t="s">
        <v>86</v>
      </c>
    </row>
    <row r="15" spans="1:64" ht="15.75" thickBot="1" x14ac:dyDescent="0.3">
      <c r="A15" t="s">
        <v>112</v>
      </c>
      <c r="B15" t="s">
        <v>39</v>
      </c>
      <c r="C15" t="s">
        <v>112</v>
      </c>
      <c r="F15" t="s">
        <v>45</v>
      </c>
      <c r="X15" s="7" t="s">
        <v>85</v>
      </c>
      <c r="Y15" s="8" t="s">
        <v>86</v>
      </c>
      <c r="Z15" s="8">
        <v>14</v>
      </c>
      <c r="AA15" s="7" t="s">
        <v>87</v>
      </c>
      <c r="AB15" s="8" t="s">
        <v>85</v>
      </c>
      <c r="AC15" s="8">
        <v>15</v>
      </c>
      <c r="AF15" t="s">
        <v>112</v>
      </c>
      <c r="AG15" t="s">
        <v>147</v>
      </c>
      <c r="AH15" t="s">
        <v>148</v>
      </c>
      <c r="AI15" t="s">
        <v>90</v>
      </c>
      <c r="AJ15" t="s">
        <v>90</v>
      </c>
      <c r="AK15" t="s">
        <v>90</v>
      </c>
      <c r="AL15" t="s">
        <v>90</v>
      </c>
      <c r="AM15" t="s">
        <v>90</v>
      </c>
      <c r="AQ15" s="7" t="s">
        <v>84</v>
      </c>
      <c r="AR15" s="7" t="s">
        <v>30</v>
      </c>
      <c r="AS15" s="8" t="s">
        <v>86</v>
      </c>
      <c r="AT15" s="8">
        <v>14</v>
      </c>
      <c r="AU15" s="7" t="s">
        <v>87</v>
      </c>
      <c r="AV15" s="8" t="s">
        <v>85</v>
      </c>
      <c r="AW15" s="7" t="s">
        <v>252</v>
      </c>
      <c r="AX15" s="12">
        <v>750000</v>
      </c>
      <c r="AY15" s="12">
        <v>50000</v>
      </c>
      <c r="BA15" s="14" t="s">
        <v>111</v>
      </c>
      <c r="BB15" s="14" t="s">
        <v>74</v>
      </c>
      <c r="BE15" t="s">
        <v>85</v>
      </c>
      <c r="BF15" t="s">
        <v>87</v>
      </c>
      <c r="BK15" s="8" t="s">
        <v>85</v>
      </c>
      <c r="BL15" s="8" t="s">
        <v>86</v>
      </c>
    </row>
    <row r="16" spans="1:64" ht="15.75" thickBot="1" x14ac:dyDescent="0.3">
      <c r="A16" t="s">
        <v>106</v>
      </c>
      <c r="B16" t="s">
        <v>45</v>
      </c>
      <c r="C16" t="s">
        <v>106</v>
      </c>
      <c r="F16" t="s">
        <v>48</v>
      </c>
      <c r="X16" s="7" t="s">
        <v>85</v>
      </c>
      <c r="Y16" s="8" t="s">
        <v>86</v>
      </c>
      <c r="Z16" s="8">
        <v>15</v>
      </c>
      <c r="AA16" s="7" t="s">
        <v>87</v>
      </c>
      <c r="AB16" s="8" t="s">
        <v>85</v>
      </c>
      <c r="AC16" s="8">
        <v>15</v>
      </c>
      <c r="AF16" t="s">
        <v>106</v>
      </c>
      <c r="AG16" t="s">
        <v>149</v>
      </c>
      <c r="AH16" t="s">
        <v>150</v>
      </c>
      <c r="AI16" t="s">
        <v>90</v>
      </c>
      <c r="AJ16" t="s">
        <v>90</v>
      </c>
      <c r="AK16" t="s">
        <v>90</v>
      </c>
      <c r="AL16" t="s">
        <v>90</v>
      </c>
      <c r="AM16" t="s">
        <v>90</v>
      </c>
      <c r="AQ16" s="7" t="s">
        <v>84</v>
      </c>
      <c r="AR16" s="7" t="s">
        <v>30</v>
      </c>
      <c r="AS16" s="8" t="s">
        <v>86</v>
      </c>
      <c r="AT16" s="8">
        <v>15</v>
      </c>
      <c r="AU16" s="7" t="s">
        <v>87</v>
      </c>
      <c r="AV16" s="8" t="s">
        <v>85</v>
      </c>
      <c r="AW16" s="7" t="s">
        <v>252</v>
      </c>
      <c r="AX16" s="12">
        <v>750000</v>
      </c>
      <c r="AY16" s="12">
        <v>50000</v>
      </c>
      <c r="BA16" s="14" t="s">
        <v>104</v>
      </c>
      <c r="BB16" s="14" t="s">
        <v>71</v>
      </c>
      <c r="BE16" t="s">
        <v>85</v>
      </c>
      <c r="BF16" t="s">
        <v>87</v>
      </c>
      <c r="BK16" s="8" t="s">
        <v>85</v>
      </c>
      <c r="BL16" s="8" t="s">
        <v>86</v>
      </c>
    </row>
    <row r="17" spans="1:64" ht="15.75" thickBot="1" x14ac:dyDescent="0.3">
      <c r="A17" t="s">
        <v>107</v>
      </c>
      <c r="B17" t="s">
        <v>48</v>
      </c>
      <c r="C17" t="s">
        <v>107</v>
      </c>
      <c r="F17" t="s">
        <v>54</v>
      </c>
      <c r="X17" s="7" t="s">
        <v>88</v>
      </c>
      <c r="Y17" s="8" t="s">
        <v>151</v>
      </c>
      <c r="Z17" s="8">
        <v>1</v>
      </c>
      <c r="AA17" s="7" t="s">
        <v>87</v>
      </c>
      <c r="AB17" s="8" t="s">
        <v>88</v>
      </c>
      <c r="AC17" s="8">
        <v>15</v>
      </c>
      <c r="AF17" t="s">
        <v>107</v>
      </c>
      <c r="AG17" t="s">
        <v>152</v>
      </c>
      <c r="AH17" t="s">
        <v>90</v>
      </c>
      <c r="AI17" t="s">
        <v>90</v>
      </c>
      <c r="AJ17" t="s">
        <v>90</v>
      </c>
      <c r="AK17" t="s">
        <v>90</v>
      </c>
      <c r="AL17" t="s">
        <v>90</v>
      </c>
      <c r="AM17" t="s">
        <v>90</v>
      </c>
      <c r="AQ17" s="7" t="s">
        <v>84</v>
      </c>
      <c r="AR17" s="7" t="s">
        <v>30</v>
      </c>
      <c r="AS17" s="8" t="s">
        <v>151</v>
      </c>
      <c r="AT17" s="8">
        <v>1</v>
      </c>
      <c r="AU17" s="7" t="s">
        <v>87</v>
      </c>
      <c r="AV17" s="8" t="s">
        <v>88</v>
      </c>
      <c r="AW17" s="7" t="s">
        <v>253</v>
      </c>
      <c r="AX17" s="12">
        <v>500000</v>
      </c>
      <c r="AY17" s="12">
        <v>50000</v>
      </c>
      <c r="BA17" s="14" t="s">
        <v>103</v>
      </c>
      <c r="BB17" s="14" t="s">
        <v>65</v>
      </c>
      <c r="BE17" t="s">
        <v>88</v>
      </c>
      <c r="BF17" t="s">
        <v>87</v>
      </c>
      <c r="BK17" s="8" t="s">
        <v>88</v>
      </c>
      <c r="BL17" s="8" t="s">
        <v>151</v>
      </c>
    </row>
    <row r="18" spans="1:64" ht="15.75" thickBot="1" x14ac:dyDescent="0.3">
      <c r="A18" t="s">
        <v>108</v>
      </c>
      <c r="B18" t="s">
        <v>54</v>
      </c>
      <c r="C18" t="s">
        <v>108</v>
      </c>
      <c r="F18" t="s">
        <v>60</v>
      </c>
      <c r="X18" s="7" t="s">
        <v>88</v>
      </c>
      <c r="Y18" s="8" t="s">
        <v>151</v>
      </c>
      <c r="Z18" s="8">
        <v>2</v>
      </c>
      <c r="AA18" s="7" t="s">
        <v>87</v>
      </c>
      <c r="AB18" s="8" t="s">
        <v>88</v>
      </c>
      <c r="AC18" s="8">
        <v>15</v>
      </c>
      <c r="AF18" t="s">
        <v>108</v>
      </c>
      <c r="AG18" t="s">
        <v>153</v>
      </c>
      <c r="AH18" t="s">
        <v>154</v>
      </c>
      <c r="AI18" t="s">
        <v>90</v>
      </c>
      <c r="AJ18" t="s">
        <v>90</v>
      </c>
      <c r="AK18" t="s">
        <v>90</v>
      </c>
      <c r="AL18" t="s">
        <v>90</v>
      </c>
      <c r="AM18" t="s">
        <v>90</v>
      </c>
      <c r="AQ18" s="7" t="s">
        <v>84</v>
      </c>
      <c r="AR18" s="7" t="s">
        <v>30</v>
      </c>
      <c r="AS18" s="8" t="s">
        <v>151</v>
      </c>
      <c r="AT18" s="8">
        <v>2</v>
      </c>
      <c r="AU18" s="7" t="s">
        <v>87</v>
      </c>
      <c r="AV18" s="8" t="s">
        <v>88</v>
      </c>
      <c r="AW18" s="7" t="s">
        <v>253</v>
      </c>
      <c r="AX18" s="12">
        <v>500000</v>
      </c>
      <c r="AY18" s="12">
        <v>50000</v>
      </c>
      <c r="BA18" s="14" t="s">
        <v>107</v>
      </c>
      <c r="BB18" s="14" t="s">
        <v>50</v>
      </c>
      <c r="BE18" t="s">
        <v>88</v>
      </c>
      <c r="BF18" t="s">
        <v>87</v>
      </c>
      <c r="BK18" s="8" t="s">
        <v>88</v>
      </c>
      <c r="BL18" s="8" t="s">
        <v>151</v>
      </c>
    </row>
    <row r="19" spans="1:64" ht="15.75" thickBot="1" x14ac:dyDescent="0.3">
      <c r="A19" t="s">
        <v>111</v>
      </c>
      <c r="B19" t="s">
        <v>72</v>
      </c>
      <c r="C19" t="s">
        <v>111</v>
      </c>
      <c r="X19" s="7" t="s">
        <v>88</v>
      </c>
      <c r="Y19" s="8" t="s">
        <v>151</v>
      </c>
      <c r="Z19" s="8">
        <v>3</v>
      </c>
      <c r="AA19" s="7" t="s">
        <v>87</v>
      </c>
      <c r="AB19" s="8" t="s">
        <v>88</v>
      </c>
      <c r="AC19" s="8">
        <v>15</v>
      </c>
      <c r="AF19" t="s">
        <v>111</v>
      </c>
      <c r="AG19" t="s">
        <v>155</v>
      </c>
      <c r="AH19" t="s">
        <v>156</v>
      </c>
      <c r="AI19" t="s">
        <v>90</v>
      </c>
      <c r="AJ19" t="s">
        <v>90</v>
      </c>
      <c r="AK19" t="s">
        <v>90</v>
      </c>
      <c r="AL19" t="s">
        <v>90</v>
      </c>
      <c r="AM19" t="s">
        <v>90</v>
      </c>
      <c r="AQ19" s="7" t="s">
        <v>84</v>
      </c>
      <c r="AR19" s="7" t="s">
        <v>30</v>
      </c>
      <c r="AS19" s="8" t="s">
        <v>151</v>
      </c>
      <c r="AT19" s="8">
        <v>3</v>
      </c>
      <c r="AU19" s="7" t="s">
        <v>87</v>
      </c>
      <c r="AV19" s="8" t="s">
        <v>88</v>
      </c>
      <c r="AW19" s="7" t="s">
        <v>253</v>
      </c>
      <c r="AX19" s="12">
        <v>500000</v>
      </c>
      <c r="AY19" s="12">
        <v>50000</v>
      </c>
      <c r="BA19" s="14" t="s">
        <v>99</v>
      </c>
      <c r="BB19" s="14" t="s">
        <v>59</v>
      </c>
      <c r="BE19" t="s">
        <v>88</v>
      </c>
      <c r="BF19" t="s">
        <v>87</v>
      </c>
      <c r="BK19" s="8" t="s">
        <v>88</v>
      </c>
      <c r="BL19" s="8" t="s">
        <v>151</v>
      </c>
    </row>
    <row r="20" spans="1:64" ht="15.75" thickBot="1" x14ac:dyDescent="0.3">
      <c r="A20" t="s">
        <v>113</v>
      </c>
      <c r="B20" t="s">
        <v>75</v>
      </c>
      <c r="C20" t="s">
        <v>113</v>
      </c>
      <c r="X20" s="7" t="s">
        <v>88</v>
      </c>
      <c r="Y20" s="8" t="s">
        <v>151</v>
      </c>
      <c r="Z20" s="8">
        <v>4</v>
      </c>
      <c r="AA20" s="7" t="s">
        <v>87</v>
      </c>
      <c r="AB20" s="8" t="s">
        <v>88</v>
      </c>
      <c r="AC20" s="8">
        <v>15</v>
      </c>
      <c r="AF20" t="s">
        <v>113</v>
      </c>
      <c r="AG20" t="s">
        <v>157</v>
      </c>
      <c r="AH20" t="s">
        <v>158</v>
      </c>
      <c r="AI20" t="s">
        <v>159</v>
      </c>
      <c r="AJ20" t="s">
        <v>160</v>
      </c>
      <c r="AK20" t="s">
        <v>161</v>
      </c>
      <c r="AL20" t="s">
        <v>162</v>
      </c>
      <c r="AM20" t="s">
        <v>90</v>
      </c>
      <c r="AQ20" s="7" t="s">
        <v>84</v>
      </c>
      <c r="AR20" s="7" t="s">
        <v>30</v>
      </c>
      <c r="AS20" s="8" t="s">
        <v>151</v>
      </c>
      <c r="AT20" s="8">
        <v>4</v>
      </c>
      <c r="AU20" s="7" t="s">
        <v>87</v>
      </c>
      <c r="AV20" s="8" t="s">
        <v>88</v>
      </c>
      <c r="AW20" s="7" t="s">
        <v>253</v>
      </c>
      <c r="AX20" s="12">
        <v>500000</v>
      </c>
      <c r="AY20" s="12">
        <v>50000</v>
      </c>
      <c r="BA20" s="14" t="s">
        <v>96</v>
      </c>
      <c r="BB20" s="14" t="s">
        <v>41</v>
      </c>
      <c r="BE20" t="s">
        <v>88</v>
      </c>
      <c r="BF20" t="s">
        <v>87</v>
      </c>
      <c r="BK20" s="8" t="s">
        <v>88</v>
      </c>
      <c r="BL20" s="8" t="s">
        <v>151</v>
      </c>
    </row>
    <row r="21" spans="1:64" ht="15.75" thickBot="1" x14ac:dyDescent="0.3">
      <c r="A21" t="s">
        <v>119</v>
      </c>
      <c r="B21" t="s">
        <v>75</v>
      </c>
      <c r="C21" t="s">
        <v>119</v>
      </c>
      <c r="X21" s="7" t="s">
        <v>88</v>
      </c>
      <c r="Y21" s="8" t="s">
        <v>151</v>
      </c>
      <c r="Z21" s="8">
        <v>5</v>
      </c>
      <c r="AA21" s="7" t="s">
        <v>87</v>
      </c>
      <c r="AB21" s="8" t="s">
        <v>88</v>
      </c>
      <c r="AC21" s="8">
        <v>15</v>
      </c>
      <c r="AF21" t="s">
        <v>119</v>
      </c>
      <c r="AG21" t="s">
        <v>163</v>
      </c>
      <c r="AH21" t="s">
        <v>90</v>
      </c>
      <c r="AI21" t="s">
        <v>90</v>
      </c>
      <c r="AJ21" t="s">
        <v>90</v>
      </c>
      <c r="AK21" t="s">
        <v>90</v>
      </c>
      <c r="AL21" t="s">
        <v>90</v>
      </c>
      <c r="AM21" t="s">
        <v>90</v>
      </c>
      <c r="AQ21" s="7" t="s">
        <v>84</v>
      </c>
      <c r="AR21" s="7" t="s">
        <v>30</v>
      </c>
      <c r="AS21" s="8" t="s">
        <v>151</v>
      </c>
      <c r="AT21" s="8">
        <v>5</v>
      </c>
      <c r="AU21" s="7" t="s">
        <v>87</v>
      </c>
      <c r="AV21" s="8" t="s">
        <v>88</v>
      </c>
      <c r="AW21" s="7" t="s">
        <v>253</v>
      </c>
      <c r="AX21" s="12">
        <v>500000</v>
      </c>
      <c r="AY21" s="12">
        <v>50000</v>
      </c>
      <c r="BA21" s="14" t="s">
        <v>108</v>
      </c>
      <c r="BB21" s="14" t="s">
        <v>56</v>
      </c>
      <c r="BE21" t="s">
        <v>88</v>
      </c>
      <c r="BF21" t="s">
        <v>87</v>
      </c>
      <c r="BK21" s="8" t="s">
        <v>88</v>
      </c>
      <c r="BL21" s="8" t="s">
        <v>151</v>
      </c>
    </row>
    <row r="22" spans="1:64" ht="15.75" thickBot="1" x14ac:dyDescent="0.3">
      <c r="A22" t="s">
        <v>109</v>
      </c>
      <c r="B22" t="s">
        <v>60</v>
      </c>
      <c r="C22" t="s">
        <v>109</v>
      </c>
      <c r="X22" s="7" t="s">
        <v>88</v>
      </c>
      <c r="Y22" s="8" t="s">
        <v>151</v>
      </c>
      <c r="Z22" s="8">
        <v>6</v>
      </c>
      <c r="AA22" s="7" t="s">
        <v>87</v>
      </c>
      <c r="AB22" s="8" t="s">
        <v>88</v>
      </c>
      <c r="AC22" s="8">
        <v>15</v>
      </c>
      <c r="AF22" t="s">
        <v>109</v>
      </c>
      <c r="AG22" t="s">
        <v>164</v>
      </c>
      <c r="AH22" t="s">
        <v>165</v>
      </c>
      <c r="AI22" t="s">
        <v>166</v>
      </c>
      <c r="AJ22" t="s">
        <v>167</v>
      </c>
      <c r="AK22" t="s">
        <v>168</v>
      </c>
      <c r="AL22" t="s">
        <v>169</v>
      </c>
      <c r="AM22" t="s">
        <v>90</v>
      </c>
      <c r="AQ22" s="7" t="s">
        <v>84</v>
      </c>
      <c r="AR22" s="7" t="s">
        <v>30</v>
      </c>
      <c r="AS22" s="8" t="s">
        <v>151</v>
      </c>
      <c r="AT22" s="8">
        <v>6</v>
      </c>
      <c r="AU22" s="7" t="s">
        <v>87</v>
      </c>
      <c r="AV22" s="8" t="s">
        <v>88</v>
      </c>
      <c r="AW22" s="7" t="s">
        <v>253</v>
      </c>
      <c r="AX22" s="12">
        <v>500000</v>
      </c>
      <c r="AY22" s="12">
        <v>50000</v>
      </c>
      <c r="BA22" s="14" t="s">
        <v>112</v>
      </c>
      <c r="BB22" s="14" t="s">
        <v>41</v>
      </c>
      <c r="BE22" t="s">
        <v>88</v>
      </c>
      <c r="BF22" t="s">
        <v>87</v>
      </c>
      <c r="BK22" s="8" t="s">
        <v>88</v>
      </c>
      <c r="BL22" s="8" t="s">
        <v>151</v>
      </c>
    </row>
    <row r="23" spans="1:64" ht="15.75" thickBot="1" x14ac:dyDescent="0.3">
      <c r="A23" t="s">
        <v>126</v>
      </c>
      <c r="B23" t="s">
        <v>75</v>
      </c>
      <c r="C23" t="s">
        <v>126</v>
      </c>
      <c r="X23" s="7" t="s">
        <v>88</v>
      </c>
      <c r="Y23" s="8" t="s">
        <v>151</v>
      </c>
      <c r="Z23" s="8">
        <v>7</v>
      </c>
      <c r="AA23" s="7" t="s">
        <v>87</v>
      </c>
      <c r="AB23" s="8" t="s">
        <v>88</v>
      </c>
      <c r="AC23" s="8">
        <v>15</v>
      </c>
      <c r="AF23" t="s">
        <v>126</v>
      </c>
      <c r="AG23" t="s">
        <v>170</v>
      </c>
      <c r="AH23" t="s">
        <v>90</v>
      </c>
      <c r="AI23" t="s">
        <v>90</v>
      </c>
      <c r="AJ23" t="s">
        <v>90</v>
      </c>
      <c r="AK23" t="s">
        <v>90</v>
      </c>
      <c r="AL23" t="s">
        <v>90</v>
      </c>
      <c r="AM23" t="s">
        <v>90</v>
      </c>
      <c r="AQ23" s="7" t="s">
        <v>84</v>
      </c>
      <c r="AR23" s="7" t="s">
        <v>30</v>
      </c>
      <c r="AS23" s="8" t="s">
        <v>151</v>
      </c>
      <c r="AT23" s="8">
        <v>7</v>
      </c>
      <c r="AU23" s="7" t="s">
        <v>87</v>
      </c>
      <c r="AV23" s="8" t="s">
        <v>88</v>
      </c>
      <c r="AW23" s="7" t="s">
        <v>253</v>
      </c>
      <c r="AX23" s="12">
        <v>500000</v>
      </c>
      <c r="AY23" s="12">
        <v>50000</v>
      </c>
      <c r="BA23" s="14" t="s">
        <v>109</v>
      </c>
      <c r="BB23" s="14" t="s">
        <v>62</v>
      </c>
      <c r="BE23" t="s">
        <v>88</v>
      </c>
      <c r="BF23" t="s">
        <v>87</v>
      </c>
      <c r="BK23" s="8" t="s">
        <v>88</v>
      </c>
      <c r="BL23" s="8" t="s">
        <v>151</v>
      </c>
    </row>
    <row r="24" spans="1:64" x14ac:dyDescent="0.25">
      <c r="X24" s="7" t="s">
        <v>88</v>
      </c>
      <c r="Y24" s="8" t="s">
        <v>151</v>
      </c>
      <c r="Z24" s="8">
        <v>8</v>
      </c>
      <c r="AA24" s="7" t="s">
        <v>87</v>
      </c>
      <c r="AB24" s="8" t="s">
        <v>88</v>
      </c>
      <c r="AC24" s="8">
        <v>15</v>
      </c>
      <c r="AQ24" s="7" t="s">
        <v>84</v>
      </c>
      <c r="AR24" s="7" t="s">
        <v>30</v>
      </c>
      <c r="AS24" s="8" t="s">
        <v>151</v>
      </c>
      <c r="AT24" s="8">
        <v>8</v>
      </c>
      <c r="AU24" s="7" t="s">
        <v>87</v>
      </c>
      <c r="AV24" s="8" t="s">
        <v>88</v>
      </c>
      <c r="AW24" s="7" t="s">
        <v>253</v>
      </c>
      <c r="AX24" s="12">
        <v>500000</v>
      </c>
      <c r="AY24" s="12">
        <v>50000</v>
      </c>
      <c r="BE24" t="s">
        <v>88</v>
      </c>
      <c r="BF24" t="s">
        <v>87</v>
      </c>
      <c r="BK24" s="8" t="s">
        <v>88</v>
      </c>
      <c r="BL24" s="8" t="s">
        <v>151</v>
      </c>
    </row>
    <row r="25" spans="1:64" x14ac:dyDescent="0.25">
      <c r="X25" s="7" t="s">
        <v>88</v>
      </c>
      <c r="Y25" s="8" t="s">
        <v>151</v>
      </c>
      <c r="Z25" s="8">
        <v>9</v>
      </c>
      <c r="AA25" s="7" t="s">
        <v>87</v>
      </c>
      <c r="AB25" s="8" t="s">
        <v>88</v>
      </c>
      <c r="AC25" s="8">
        <v>15</v>
      </c>
      <c r="AQ25" s="7" t="s">
        <v>84</v>
      </c>
      <c r="AR25" s="7" t="s">
        <v>30</v>
      </c>
      <c r="AS25" s="8" t="s">
        <v>151</v>
      </c>
      <c r="AT25" s="8">
        <v>9</v>
      </c>
      <c r="AU25" s="7" t="s">
        <v>87</v>
      </c>
      <c r="AV25" s="8" t="s">
        <v>88</v>
      </c>
      <c r="AW25" s="7" t="s">
        <v>253</v>
      </c>
      <c r="AX25" s="12">
        <v>500000</v>
      </c>
      <c r="AY25" s="12">
        <v>50000</v>
      </c>
      <c r="BE25" t="s">
        <v>88</v>
      </c>
      <c r="BF25" t="s">
        <v>87</v>
      </c>
      <c r="BK25" s="8" t="s">
        <v>88</v>
      </c>
      <c r="BL25" s="8" t="s">
        <v>151</v>
      </c>
    </row>
    <row r="26" spans="1:64" x14ac:dyDescent="0.25">
      <c r="X26" s="7" t="s">
        <v>88</v>
      </c>
      <c r="Y26" s="8" t="s">
        <v>151</v>
      </c>
      <c r="Z26" s="8">
        <v>10</v>
      </c>
      <c r="AA26" s="7" t="s">
        <v>87</v>
      </c>
      <c r="AB26" s="8" t="s">
        <v>88</v>
      </c>
      <c r="AC26" s="8">
        <v>15</v>
      </c>
      <c r="AQ26" s="7" t="s">
        <v>84</v>
      </c>
      <c r="AR26" s="7" t="s">
        <v>30</v>
      </c>
      <c r="AS26" s="8" t="s">
        <v>151</v>
      </c>
      <c r="AT26" s="8">
        <v>10</v>
      </c>
      <c r="AU26" s="7" t="s">
        <v>87</v>
      </c>
      <c r="AV26" s="8" t="s">
        <v>88</v>
      </c>
      <c r="AW26" s="7" t="s">
        <v>253</v>
      </c>
      <c r="AX26" s="12">
        <v>500000</v>
      </c>
      <c r="AY26" s="12">
        <v>50000</v>
      </c>
      <c r="BE26" t="s">
        <v>88</v>
      </c>
      <c r="BF26" t="s">
        <v>87</v>
      </c>
      <c r="BK26" s="8" t="s">
        <v>88</v>
      </c>
      <c r="BL26" s="8" t="s">
        <v>151</v>
      </c>
    </row>
    <row r="27" spans="1:64" x14ac:dyDescent="0.25">
      <c r="X27" s="7" t="s">
        <v>89</v>
      </c>
      <c r="Y27" s="8" t="s">
        <v>171</v>
      </c>
      <c r="Z27" s="8">
        <v>1</v>
      </c>
      <c r="AA27" s="7" t="s">
        <v>172</v>
      </c>
      <c r="AB27" s="8" t="s">
        <v>89</v>
      </c>
      <c r="AC27" s="8">
        <v>15</v>
      </c>
      <c r="AQ27" s="7" t="s">
        <v>84</v>
      </c>
      <c r="AR27" s="7" t="s">
        <v>30</v>
      </c>
      <c r="AS27" s="8" t="s">
        <v>171</v>
      </c>
      <c r="AT27" s="8">
        <v>1</v>
      </c>
      <c r="AU27" s="7" t="s">
        <v>172</v>
      </c>
      <c r="AV27" s="8" t="s">
        <v>89</v>
      </c>
      <c r="AW27" s="7" t="s">
        <v>254</v>
      </c>
      <c r="AX27" s="12">
        <v>200000</v>
      </c>
      <c r="AY27" s="12">
        <v>50000</v>
      </c>
      <c r="BE27" t="s">
        <v>89</v>
      </c>
      <c r="BF27" t="s">
        <v>172</v>
      </c>
      <c r="BK27" s="8" t="s">
        <v>89</v>
      </c>
      <c r="BL27" s="8" t="s">
        <v>171</v>
      </c>
    </row>
    <row r="28" spans="1:64" x14ac:dyDescent="0.25">
      <c r="X28" s="7" t="s">
        <v>89</v>
      </c>
      <c r="Y28" s="8" t="s">
        <v>171</v>
      </c>
      <c r="Z28" s="8">
        <v>2</v>
      </c>
      <c r="AA28" s="7" t="s">
        <v>172</v>
      </c>
      <c r="AB28" s="8" t="s">
        <v>89</v>
      </c>
      <c r="AC28" s="8">
        <v>15</v>
      </c>
      <c r="AQ28" s="7" t="s">
        <v>84</v>
      </c>
      <c r="AR28" s="7" t="s">
        <v>30</v>
      </c>
      <c r="AS28" s="8" t="s">
        <v>171</v>
      </c>
      <c r="AT28" s="8">
        <v>2</v>
      </c>
      <c r="AU28" s="7" t="s">
        <v>172</v>
      </c>
      <c r="AV28" s="8" t="s">
        <v>89</v>
      </c>
      <c r="AW28" s="7" t="s">
        <v>254</v>
      </c>
      <c r="AX28" s="12">
        <v>200000</v>
      </c>
      <c r="AY28" s="12">
        <v>50000</v>
      </c>
      <c r="BE28" t="s">
        <v>89</v>
      </c>
      <c r="BF28" t="s">
        <v>172</v>
      </c>
      <c r="BK28" s="8" t="s">
        <v>89</v>
      </c>
      <c r="BL28" s="8" t="s">
        <v>171</v>
      </c>
    </row>
    <row r="29" spans="1:64" x14ac:dyDescent="0.25">
      <c r="X29" s="7" t="s">
        <v>89</v>
      </c>
      <c r="Y29" s="8" t="s">
        <v>171</v>
      </c>
      <c r="Z29" s="8">
        <v>3</v>
      </c>
      <c r="AA29" s="7" t="s">
        <v>172</v>
      </c>
      <c r="AB29" s="8" t="s">
        <v>89</v>
      </c>
      <c r="AC29" s="8">
        <v>15</v>
      </c>
      <c r="AQ29" s="7" t="s">
        <v>84</v>
      </c>
      <c r="AR29" s="7" t="s">
        <v>30</v>
      </c>
      <c r="AS29" s="8" t="s">
        <v>171</v>
      </c>
      <c r="AT29" s="8">
        <v>3</v>
      </c>
      <c r="AU29" s="7" t="s">
        <v>172</v>
      </c>
      <c r="AV29" s="8" t="s">
        <v>89</v>
      </c>
      <c r="AW29" s="7" t="s">
        <v>254</v>
      </c>
      <c r="AX29" s="12">
        <v>200000</v>
      </c>
      <c r="AY29" s="12">
        <v>50000</v>
      </c>
      <c r="BE29" t="s">
        <v>89</v>
      </c>
      <c r="BF29" t="s">
        <v>172</v>
      </c>
      <c r="BK29" s="8" t="s">
        <v>89</v>
      </c>
      <c r="BL29" s="8" t="s">
        <v>171</v>
      </c>
    </row>
    <row r="30" spans="1:64" x14ac:dyDescent="0.25">
      <c r="X30" s="7" t="s">
        <v>89</v>
      </c>
      <c r="Y30" s="8" t="s">
        <v>171</v>
      </c>
      <c r="Z30" s="8">
        <v>4</v>
      </c>
      <c r="AA30" s="7" t="s">
        <v>172</v>
      </c>
      <c r="AB30" s="8" t="s">
        <v>89</v>
      </c>
      <c r="AC30" s="8">
        <v>15</v>
      </c>
      <c r="AQ30" s="7" t="s">
        <v>84</v>
      </c>
      <c r="AR30" s="7" t="s">
        <v>30</v>
      </c>
      <c r="AS30" s="8" t="s">
        <v>171</v>
      </c>
      <c r="AT30" s="8">
        <v>4</v>
      </c>
      <c r="AU30" s="7" t="s">
        <v>172</v>
      </c>
      <c r="AV30" s="8" t="s">
        <v>89</v>
      </c>
      <c r="AW30" s="7" t="s">
        <v>254</v>
      </c>
      <c r="AX30" s="12">
        <v>200000</v>
      </c>
      <c r="AY30" s="12">
        <v>50000</v>
      </c>
      <c r="BE30" t="s">
        <v>89</v>
      </c>
      <c r="BF30" t="s">
        <v>172</v>
      </c>
      <c r="BK30" s="8" t="s">
        <v>89</v>
      </c>
      <c r="BL30" s="8" t="s">
        <v>171</v>
      </c>
    </row>
    <row r="31" spans="1:64" x14ac:dyDescent="0.25">
      <c r="X31" s="7" t="s">
        <v>92</v>
      </c>
      <c r="Y31" s="8" t="s">
        <v>86</v>
      </c>
      <c r="Z31" s="8">
        <v>1</v>
      </c>
      <c r="AA31" s="7" t="s">
        <v>173</v>
      </c>
      <c r="AB31" s="8" t="s">
        <v>92</v>
      </c>
      <c r="AC31" s="8">
        <v>15</v>
      </c>
      <c r="AQ31" s="7" t="s">
        <v>91</v>
      </c>
      <c r="AR31" s="7" t="s">
        <v>72</v>
      </c>
      <c r="AS31" s="8" t="s">
        <v>86</v>
      </c>
      <c r="AT31" s="8">
        <v>1</v>
      </c>
      <c r="AU31" s="7" t="s">
        <v>173</v>
      </c>
      <c r="AV31" s="8" t="s">
        <v>92</v>
      </c>
      <c r="AW31" s="7" t="s">
        <v>255</v>
      </c>
      <c r="AX31" s="12">
        <v>207600</v>
      </c>
      <c r="AY31" s="12">
        <v>51900</v>
      </c>
      <c r="BE31" t="s">
        <v>92</v>
      </c>
      <c r="BF31" t="s">
        <v>173</v>
      </c>
      <c r="BK31" s="8" t="s">
        <v>92</v>
      </c>
      <c r="BL31" s="8" t="s">
        <v>86</v>
      </c>
    </row>
    <row r="32" spans="1:64" x14ac:dyDescent="0.25">
      <c r="X32" s="7" t="s">
        <v>92</v>
      </c>
      <c r="Y32" s="8" t="s">
        <v>86</v>
      </c>
      <c r="Z32" s="8">
        <v>2</v>
      </c>
      <c r="AA32" s="7" t="s">
        <v>173</v>
      </c>
      <c r="AB32" s="8" t="s">
        <v>92</v>
      </c>
      <c r="AC32" s="8">
        <v>15</v>
      </c>
      <c r="AQ32" s="7" t="s">
        <v>91</v>
      </c>
      <c r="AR32" s="7" t="s">
        <v>72</v>
      </c>
      <c r="AS32" s="8" t="s">
        <v>86</v>
      </c>
      <c r="AT32" s="8">
        <v>2</v>
      </c>
      <c r="AU32" s="7" t="s">
        <v>173</v>
      </c>
      <c r="AV32" s="8" t="s">
        <v>92</v>
      </c>
      <c r="AW32" s="7" t="s">
        <v>255</v>
      </c>
      <c r="AX32" s="12">
        <v>207600</v>
      </c>
      <c r="AY32" s="12">
        <v>51900</v>
      </c>
      <c r="BE32" t="s">
        <v>92</v>
      </c>
      <c r="BF32" t="s">
        <v>173</v>
      </c>
      <c r="BK32" s="8" t="s">
        <v>92</v>
      </c>
      <c r="BL32" s="8" t="s">
        <v>86</v>
      </c>
    </row>
    <row r="33" spans="24:64" x14ac:dyDescent="0.25">
      <c r="X33" s="7" t="s">
        <v>92</v>
      </c>
      <c r="Y33" s="8" t="s">
        <v>86</v>
      </c>
      <c r="Z33" s="8">
        <v>3</v>
      </c>
      <c r="AA33" s="7" t="s">
        <v>173</v>
      </c>
      <c r="AB33" s="8" t="s">
        <v>92</v>
      </c>
      <c r="AC33" s="8">
        <v>15</v>
      </c>
      <c r="AQ33" s="7" t="s">
        <v>91</v>
      </c>
      <c r="AR33" s="7" t="s">
        <v>72</v>
      </c>
      <c r="AS33" s="8" t="s">
        <v>86</v>
      </c>
      <c r="AT33" s="8">
        <v>3</v>
      </c>
      <c r="AU33" s="7" t="s">
        <v>173</v>
      </c>
      <c r="AV33" s="8" t="s">
        <v>92</v>
      </c>
      <c r="AW33" s="7" t="s">
        <v>255</v>
      </c>
      <c r="AX33" s="12">
        <v>207600</v>
      </c>
      <c r="AY33" s="12">
        <v>51900</v>
      </c>
      <c r="BE33" t="s">
        <v>92</v>
      </c>
      <c r="BF33" t="s">
        <v>173</v>
      </c>
      <c r="BK33" s="8" t="s">
        <v>92</v>
      </c>
      <c r="BL33" s="8" t="s">
        <v>86</v>
      </c>
    </row>
    <row r="34" spans="24:64" x14ac:dyDescent="0.25">
      <c r="X34" s="7" t="s">
        <v>92</v>
      </c>
      <c r="Y34" s="8" t="s">
        <v>86</v>
      </c>
      <c r="Z34" s="8">
        <v>4</v>
      </c>
      <c r="AA34" s="7" t="s">
        <v>173</v>
      </c>
      <c r="AB34" s="8" t="s">
        <v>92</v>
      </c>
      <c r="AC34" s="8">
        <v>15</v>
      </c>
      <c r="AQ34" s="7" t="s">
        <v>91</v>
      </c>
      <c r="AR34" s="7" t="s">
        <v>72</v>
      </c>
      <c r="AS34" s="8" t="s">
        <v>86</v>
      </c>
      <c r="AT34" s="8">
        <v>4</v>
      </c>
      <c r="AU34" s="7" t="s">
        <v>173</v>
      </c>
      <c r="AV34" s="8" t="s">
        <v>92</v>
      </c>
      <c r="AW34" s="7" t="s">
        <v>255</v>
      </c>
      <c r="AX34" s="12">
        <v>207600</v>
      </c>
      <c r="AY34" s="12">
        <v>51900</v>
      </c>
      <c r="BE34" t="s">
        <v>92</v>
      </c>
      <c r="BF34" t="s">
        <v>173</v>
      </c>
      <c r="BK34" s="8" t="s">
        <v>92</v>
      </c>
      <c r="BL34" s="8" t="s">
        <v>86</v>
      </c>
    </row>
    <row r="35" spans="24:64" x14ac:dyDescent="0.25">
      <c r="X35" s="7" t="s">
        <v>93</v>
      </c>
      <c r="Y35" s="8" t="s">
        <v>151</v>
      </c>
      <c r="Z35" s="8">
        <v>1</v>
      </c>
      <c r="AA35" s="7" t="s">
        <v>174</v>
      </c>
      <c r="AB35" s="8" t="s">
        <v>93</v>
      </c>
      <c r="AC35" s="8">
        <v>15</v>
      </c>
      <c r="AQ35" s="7" t="s">
        <v>91</v>
      </c>
      <c r="AR35" s="7" t="s">
        <v>72</v>
      </c>
      <c r="AS35" s="8" t="s">
        <v>151</v>
      </c>
      <c r="AT35" s="8">
        <v>1</v>
      </c>
      <c r="AU35" s="7" t="s">
        <v>174</v>
      </c>
      <c r="AV35" s="8" t="s">
        <v>93</v>
      </c>
      <c r="AW35" s="7" t="s">
        <v>256</v>
      </c>
      <c r="AX35" s="12">
        <v>207600</v>
      </c>
      <c r="AY35" s="12">
        <v>51900</v>
      </c>
      <c r="BE35" t="s">
        <v>93</v>
      </c>
      <c r="BF35" t="s">
        <v>174</v>
      </c>
      <c r="BK35" s="8" t="s">
        <v>93</v>
      </c>
      <c r="BL35" s="8" t="s">
        <v>151</v>
      </c>
    </row>
    <row r="36" spans="24:64" x14ac:dyDescent="0.25">
      <c r="X36" s="7" t="s">
        <v>93</v>
      </c>
      <c r="Y36" s="8" t="s">
        <v>151</v>
      </c>
      <c r="Z36" s="8">
        <v>2</v>
      </c>
      <c r="AA36" s="7" t="s">
        <v>174</v>
      </c>
      <c r="AB36" s="8" t="s">
        <v>93</v>
      </c>
      <c r="AC36" s="8">
        <v>15</v>
      </c>
      <c r="AQ36" s="7" t="s">
        <v>91</v>
      </c>
      <c r="AR36" s="7" t="s">
        <v>72</v>
      </c>
      <c r="AS36" s="8" t="s">
        <v>151</v>
      </c>
      <c r="AT36" s="8">
        <v>2</v>
      </c>
      <c r="AU36" s="7" t="s">
        <v>174</v>
      </c>
      <c r="AV36" s="8" t="s">
        <v>93</v>
      </c>
      <c r="AW36" s="7" t="s">
        <v>256</v>
      </c>
      <c r="AX36" s="12">
        <v>207600</v>
      </c>
      <c r="AY36" s="12">
        <v>51900</v>
      </c>
      <c r="BE36" t="s">
        <v>93</v>
      </c>
      <c r="BF36" t="s">
        <v>174</v>
      </c>
      <c r="BK36" s="8" t="s">
        <v>93</v>
      </c>
      <c r="BL36" s="8" t="s">
        <v>151</v>
      </c>
    </row>
    <row r="37" spans="24:64" x14ac:dyDescent="0.25">
      <c r="X37" s="7" t="s">
        <v>93</v>
      </c>
      <c r="Y37" s="8" t="s">
        <v>151</v>
      </c>
      <c r="Z37" s="8">
        <v>3</v>
      </c>
      <c r="AA37" s="7" t="s">
        <v>174</v>
      </c>
      <c r="AB37" s="8" t="s">
        <v>93</v>
      </c>
      <c r="AC37" s="8">
        <v>15</v>
      </c>
      <c r="AQ37" s="7" t="s">
        <v>91</v>
      </c>
      <c r="AR37" s="7" t="s">
        <v>72</v>
      </c>
      <c r="AS37" s="8" t="s">
        <v>151</v>
      </c>
      <c r="AT37" s="8">
        <v>3</v>
      </c>
      <c r="AU37" s="7" t="s">
        <v>174</v>
      </c>
      <c r="AV37" s="8" t="s">
        <v>93</v>
      </c>
      <c r="AW37" s="7" t="s">
        <v>256</v>
      </c>
      <c r="AX37" s="12">
        <v>207600</v>
      </c>
      <c r="AY37" s="12">
        <v>51900</v>
      </c>
      <c r="BE37" t="s">
        <v>93</v>
      </c>
      <c r="BF37" t="s">
        <v>174</v>
      </c>
      <c r="BK37" s="8" t="s">
        <v>93</v>
      </c>
      <c r="BL37" s="8" t="s">
        <v>151</v>
      </c>
    </row>
    <row r="38" spans="24:64" x14ac:dyDescent="0.25">
      <c r="X38" s="7" t="s">
        <v>93</v>
      </c>
      <c r="Y38" s="8" t="s">
        <v>151</v>
      </c>
      <c r="Z38" s="8">
        <v>4</v>
      </c>
      <c r="AA38" s="7" t="s">
        <v>174</v>
      </c>
      <c r="AB38" s="8" t="s">
        <v>93</v>
      </c>
      <c r="AC38" s="8">
        <v>15</v>
      </c>
      <c r="AQ38" s="7" t="s">
        <v>91</v>
      </c>
      <c r="AR38" s="7" t="s">
        <v>72</v>
      </c>
      <c r="AS38" s="8" t="s">
        <v>151</v>
      </c>
      <c r="AT38" s="8">
        <v>4</v>
      </c>
      <c r="AU38" s="7" t="s">
        <v>174</v>
      </c>
      <c r="AV38" s="8" t="s">
        <v>93</v>
      </c>
      <c r="AW38" s="7" t="s">
        <v>256</v>
      </c>
      <c r="AX38" s="12">
        <v>207600</v>
      </c>
      <c r="AY38" s="12">
        <v>51900</v>
      </c>
      <c r="BE38" t="s">
        <v>93</v>
      </c>
      <c r="BF38" t="s">
        <v>174</v>
      </c>
      <c r="BK38" s="8" t="s">
        <v>93</v>
      </c>
      <c r="BL38" s="8" t="s">
        <v>151</v>
      </c>
    </row>
    <row r="39" spans="24:64" x14ac:dyDescent="0.25">
      <c r="X39" s="7" t="s">
        <v>94</v>
      </c>
      <c r="Y39" s="8" t="s">
        <v>171</v>
      </c>
      <c r="Z39" s="8">
        <v>1</v>
      </c>
      <c r="AA39" s="7" t="s">
        <v>175</v>
      </c>
      <c r="AB39" s="8" t="s">
        <v>94</v>
      </c>
      <c r="AC39" s="8">
        <v>15</v>
      </c>
      <c r="AQ39" s="7" t="s">
        <v>91</v>
      </c>
      <c r="AR39" s="7" t="s">
        <v>72</v>
      </c>
      <c r="AS39" s="8" t="s">
        <v>171</v>
      </c>
      <c r="AT39" s="8">
        <v>1</v>
      </c>
      <c r="AU39" s="7" t="s">
        <v>175</v>
      </c>
      <c r="AV39" s="8" t="s">
        <v>94</v>
      </c>
      <c r="AW39" s="7" t="s">
        <v>257</v>
      </c>
      <c r="AX39" s="12">
        <v>207600</v>
      </c>
      <c r="AY39" s="12">
        <v>51900</v>
      </c>
      <c r="BE39" t="s">
        <v>94</v>
      </c>
      <c r="BF39" t="s">
        <v>175</v>
      </c>
      <c r="BK39" s="8" t="s">
        <v>94</v>
      </c>
      <c r="BL39" s="8" t="s">
        <v>171</v>
      </c>
    </row>
    <row r="40" spans="24:64" x14ac:dyDescent="0.25">
      <c r="X40" s="7" t="s">
        <v>94</v>
      </c>
      <c r="Y40" s="8" t="s">
        <v>171</v>
      </c>
      <c r="Z40" s="8">
        <v>2</v>
      </c>
      <c r="AA40" s="7" t="s">
        <v>175</v>
      </c>
      <c r="AB40" s="8" t="s">
        <v>94</v>
      </c>
      <c r="AC40" s="8">
        <v>15</v>
      </c>
      <c r="AQ40" s="7" t="s">
        <v>91</v>
      </c>
      <c r="AR40" s="7" t="s">
        <v>72</v>
      </c>
      <c r="AS40" s="8" t="s">
        <v>171</v>
      </c>
      <c r="AT40" s="8">
        <v>2</v>
      </c>
      <c r="AU40" s="7" t="s">
        <v>175</v>
      </c>
      <c r="AV40" s="8" t="s">
        <v>94</v>
      </c>
      <c r="AW40" s="7" t="s">
        <v>257</v>
      </c>
      <c r="AX40" s="12">
        <v>207600</v>
      </c>
      <c r="AY40" s="12">
        <v>51900</v>
      </c>
      <c r="BE40" t="s">
        <v>94</v>
      </c>
      <c r="BF40" t="s">
        <v>175</v>
      </c>
      <c r="BK40" s="8" t="s">
        <v>94</v>
      </c>
      <c r="BL40" s="8" t="s">
        <v>171</v>
      </c>
    </row>
    <row r="41" spans="24:64" x14ac:dyDescent="0.25">
      <c r="X41" s="7" t="s">
        <v>94</v>
      </c>
      <c r="Y41" s="8" t="s">
        <v>171</v>
      </c>
      <c r="Z41" s="8">
        <v>3</v>
      </c>
      <c r="AA41" s="7" t="s">
        <v>175</v>
      </c>
      <c r="AB41" s="8" t="s">
        <v>94</v>
      </c>
      <c r="AC41" s="8">
        <v>15</v>
      </c>
      <c r="AQ41" s="7" t="s">
        <v>91</v>
      </c>
      <c r="AR41" s="7" t="s">
        <v>72</v>
      </c>
      <c r="AS41" s="8" t="s">
        <v>171</v>
      </c>
      <c r="AT41" s="8">
        <v>3</v>
      </c>
      <c r="AU41" s="7" t="s">
        <v>175</v>
      </c>
      <c r="AV41" s="8" t="s">
        <v>94</v>
      </c>
      <c r="AW41" s="7" t="s">
        <v>257</v>
      </c>
      <c r="AX41" s="12">
        <v>207600</v>
      </c>
      <c r="AY41" s="12">
        <v>51900</v>
      </c>
      <c r="BE41" t="s">
        <v>94</v>
      </c>
      <c r="BF41" t="s">
        <v>175</v>
      </c>
      <c r="BK41" s="8" t="s">
        <v>94</v>
      </c>
      <c r="BL41" s="8" t="s">
        <v>171</v>
      </c>
    </row>
    <row r="42" spans="24:64" x14ac:dyDescent="0.25">
      <c r="X42" s="7" t="s">
        <v>94</v>
      </c>
      <c r="Y42" s="8" t="s">
        <v>171</v>
      </c>
      <c r="Z42" s="8">
        <v>4</v>
      </c>
      <c r="AA42" s="7" t="s">
        <v>175</v>
      </c>
      <c r="AB42" s="8" t="s">
        <v>94</v>
      </c>
      <c r="AC42" s="8">
        <v>15</v>
      </c>
      <c r="AQ42" s="7" t="s">
        <v>91</v>
      </c>
      <c r="AR42" s="7" t="s">
        <v>72</v>
      </c>
      <c r="AS42" s="8" t="s">
        <v>171</v>
      </c>
      <c r="AT42" s="8">
        <v>4</v>
      </c>
      <c r="AU42" s="7" t="s">
        <v>175</v>
      </c>
      <c r="AV42" s="8" t="s">
        <v>94</v>
      </c>
      <c r="AW42" s="7" t="s">
        <v>257</v>
      </c>
      <c r="AX42" s="12">
        <v>207600</v>
      </c>
      <c r="AY42" s="12">
        <v>51900</v>
      </c>
      <c r="BE42" t="s">
        <v>94</v>
      </c>
      <c r="BF42" t="s">
        <v>175</v>
      </c>
      <c r="BK42" s="8" t="s">
        <v>94</v>
      </c>
      <c r="BL42" s="8" t="s">
        <v>171</v>
      </c>
    </row>
    <row r="43" spans="24:64" x14ac:dyDescent="0.25">
      <c r="X43" s="7" t="s">
        <v>95</v>
      </c>
      <c r="Y43" s="8" t="s">
        <v>176</v>
      </c>
      <c r="Z43" s="8">
        <v>1</v>
      </c>
      <c r="AA43" s="7" t="s">
        <v>177</v>
      </c>
      <c r="AB43" s="8" t="s">
        <v>95</v>
      </c>
      <c r="AC43" s="8">
        <v>15</v>
      </c>
      <c r="AQ43" s="7" t="s">
        <v>91</v>
      </c>
      <c r="AR43" s="7" t="s">
        <v>72</v>
      </c>
      <c r="AS43" s="8" t="s">
        <v>176</v>
      </c>
      <c r="AT43" s="8">
        <v>1</v>
      </c>
      <c r="AU43" s="7" t="s">
        <v>177</v>
      </c>
      <c r="AV43" s="8" t="s">
        <v>95</v>
      </c>
      <c r="AW43" s="7" t="s">
        <v>258</v>
      </c>
      <c r="AX43" s="12">
        <v>207600</v>
      </c>
      <c r="AY43" s="12">
        <v>51900</v>
      </c>
      <c r="BE43" t="s">
        <v>95</v>
      </c>
      <c r="BF43" t="s">
        <v>177</v>
      </c>
      <c r="BK43" s="8" t="s">
        <v>95</v>
      </c>
      <c r="BL43" s="8" t="s">
        <v>176</v>
      </c>
    </row>
    <row r="44" spans="24:64" x14ac:dyDescent="0.25">
      <c r="X44" s="7" t="s">
        <v>95</v>
      </c>
      <c r="Y44" s="8" t="s">
        <v>176</v>
      </c>
      <c r="Z44" s="8">
        <v>2</v>
      </c>
      <c r="AA44" s="7" t="s">
        <v>177</v>
      </c>
      <c r="AB44" s="8" t="s">
        <v>95</v>
      </c>
      <c r="AC44" s="8">
        <v>15</v>
      </c>
      <c r="AQ44" s="7" t="s">
        <v>91</v>
      </c>
      <c r="AR44" s="7" t="s">
        <v>72</v>
      </c>
      <c r="AS44" s="8" t="s">
        <v>176</v>
      </c>
      <c r="AT44" s="8">
        <v>2</v>
      </c>
      <c r="AU44" s="7" t="s">
        <v>177</v>
      </c>
      <c r="AV44" s="8" t="s">
        <v>95</v>
      </c>
      <c r="AW44" s="7" t="s">
        <v>258</v>
      </c>
      <c r="AX44" s="12">
        <v>207600</v>
      </c>
      <c r="AY44" s="12">
        <v>51900</v>
      </c>
      <c r="BE44" t="s">
        <v>95</v>
      </c>
      <c r="BF44" t="s">
        <v>177</v>
      </c>
      <c r="BK44" s="8" t="s">
        <v>95</v>
      </c>
      <c r="BL44" s="8" t="s">
        <v>176</v>
      </c>
    </row>
    <row r="45" spans="24:64" x14ac:dyDescent="0.25">
      <c r="X45" s="7" t="s">
        <v>95</v>
      </c>
      <c r="Y45" s="8" t="s">
        <v>176</v>
      </c>
      <c r="Z45" s="8">
        <v>3</v>
      </c>
      <c r="AA45" s="7" t="s">
        <v>177</v>
      </c>
      <c r="AB45" s="8" t="s">
        <v>95</v>
      </c>
      <c r="AC45" s="8">
        <v>15</v>
      </c>
      <c r="AQ45" s="7" t="s">
        <v>91</v>
      </c>
      <c r="AR45" s="7" t="s">
        <v>72</v>
      </c>
      <c r="AS45" s="8" t="s">
        <v>176</v>
      </c>
      <c r="AT45" s="8">
        <v>3</v>
      </c>
      <c r="AU45" s="7" t="s">
        <v>177</v>
      </c>
      <c r="AV45" s="8" t="s">
        <v>95</v>
      </c>
      <c r="AW45" s="7" t="s">
        <v>258</v>
      </c>
      <c r="AX45" s="12">
        <v>207600</v>
      </c>
      <c r="AY45" s="12">
        <v>51900</v>
      </c>
      <c r="BE45" t="s">
        <v>95</v>
      </c>
      <c r="BF45" t="s">
        <v>177</v>
      </c>
      <c r="BK45" s="8" t="s">
        <v>95</v>
      </c>
      <c r="BL45" s="8" t="s">
        <v>176</v>
      </c>
    </row>
    <row r="46" spans="24:64" x14ac:dyDescent="0.25">
      <c r="X46" s="7" t="s">
        <v>95</v>
      </c>
      <c r="Y46" s="8" t="s">
        <v>176</v>
      </c>
      <c r="Z46" s="8">
        <v>4</v>
      </c>
      <c r="AA46" s="7" t="s">
        <v>177</v>
      </c>
      <c r="AB46" s="8" t="s">
        <v>95</v>
      </c>
      <c r="AC46" s="8">
        <v>15</v>
      </c>
      <c r="AQ46" s="7" t="s">
        <v>91</v>
      </c>
      <c r="AR46" s="7" t="s">
        <v>72</v>
      </c>
      <c r="AS46" s="8" t="s">
        <v>176</v>
      </c>
      <c r="AT46" s="8">
        <v>4</v>
      </c>
      <c r="AU46" s="7" t="s">
        <v>177</v>
      </c>
      <c r="AV46" s="8" t="s">
        <v>95</v>
      </c>
      <c r="AW46" s="7" t="s">
        <v>258</v>
      </c>
      <c r="AX46" s="12">
        <v>207600</v>
      </c>
      <c r="AY46" s="12">
        <v>51900</v>
      </c>
      <c r="BE46" t="s">
        <v>95</v>
      </c>
      <c r="BF46" t="s">
        <v>177</v>
      </c>
      <c r="BK46" s="8" t="s">
        <v>95</v>
      </c>
      <c r="BL46" s="8" t="s">
        <v>176</v>
      </c>
    </row>
    <row r="47" spans="24:64" x14ac:dyDescent="0.25">
      <c r="X47" s="7" t="s">
        <v>110</v>
      </c>
      <c r="Y47" s="8" t="s">
        <v>176</v>
      </c>
      <c r="Z47" s="8">
        <v>1</v>
      </c>
      <c r="AA47" s="9" t="s">
        <v>178</v>
      </c>
      <c r="AB47" s="8" t="s">
        <v>110</v>
      </c>
      <c r="AC47" s="8">
        <v>20</v>
      </c>
      <c r="AQ47" s="7" t="s">
        <v>96</v>
      </c>
      <c r="AR47" s="7" t="s">
        <v>39</v>
      </c>
      <c r="AS47" s="8" t="s">
        <v>176</v>
      </c>
      <c r="AT47" s="8">
        <v>1</v>
      </c>
      <c r="AU47" s="9" t="s">
        <v>178</v>
      </c>
      <c r="AV47" s="8" t="s">
        <v>110</v>
      </c>
      <c r="AW47" s="7" t="s">
        <v>259</v>
      </c>
      <c r="AX47" s="12">
        <v>150000</v>
      </c>
      <c r="AY47" s="12">
        <v>50000</v>
      </c>
      <c r="BE47" t="s">
        <v>110</v>
      </c>
      <c r="BF47" t="s">
        <v>178</v>
      </c>
      <c r="BK47" s="8" t="s">
        <v>110</v>
      </c>
      <c r="BL47" s="8" t="s">
        <v>176</v>
      </c>
    </row>
    <row r="48" spans="24:64" x14ac:dyDescent="0.25">
      <c r="X48" s="7" t="s">
        <v>110</v>
      </c>
      <c r="Y48" s="8" t="s">
        <v>176</v>
      </c>
      <c r="Z48" s="8">
        <v>2</v>
      </c>
      <c r="AA48" s="9" t="s">
        <v>178</v>
      </c>
      <c r="AB48" s="8" t="s">
        <v>110</v>
      </c>
      <c r="AC48" s="8">
        <v>20</v>
      </c>
      <c r="AQ48" s="7" t="s">
        <v>96</v>
      </c>
      <c r="AR48" s="7" t="s">
        <v>39</v>
      </c>
      <c r="AS48" s="8" t="s">
        <v>176</v>
      </c>
      <c r="AT48" s="8">
        <v>2</v>
      </c>
      <c r="AU48" s="9" t="s">
        <v>178</v>
      </c>
      <c r="AV48" s="8" t="s">
        <v>110</v>
      </c>
      <c r="AW48" s="7" t="s">
        <v>259</v>
      </c>
      <c r="AX48" s="12">
        <v>150000</v>
      </c>
      <c r="AY48" s="12">
        <v>50000</v>
      </c>
      <c r="BE48" t="s">
        <v>110</v>
      </c>
      <c r="BF48" t="s">
        <v>178</v>
      </c>
      <c r="BK48" s="8" t="s">
        <v>110</v>
      </c>
      <c r="BL48" s="8" t="s">
        <v>176</v>
      </c>
    </row>
    <row r="49" spans="24:64" x14ac:dyDescent="0.25">
      <c r="X49" s="7" t="s">
        <v>110</v>
      </c>
      <c r="Y49" s="8" t="s">
        <v>176</v>
      </c>
      <c r="Z49" s="8">
        <v>3</v>
      </c>
      <c r="AA49" s="9" t="s">
        <v>178</v>
      </c>
      <c r="AB49" s="8" t="s">
        <v>110</v>
      </c>
      <c r="AC49" s="8">
        <v>20</v>
      </c>
      <c r="AQ49" s="7" t="s">
        <v>96</v>
      </c>
      <c r="AR49" s="7" t="s">
        <v>39</v>
      </c>
      <c r="AS49" s="8" t="s">
        <v>176</v>
      </c>
      <c r="AT49" s="8">
        <v>3</v>
      </c>
      <c r="AU49" s="9" t="s">
        <v>178</v>
      </c>
      <c r="AV49" s="8" t="s">
        <v>110</v>
      </c>
      <c r="AW49" s="7" t="s">
        <v>259</v>
      </c>
      <c r="AX49" s="12">
        <v>150000</v>
      </c>
      <c r="AY49" s="12">
        <v>50000</v>
      </c>
      <c r="BE49" t="s">
        <v>110</v>
      </c>
      <c r="BF49" t="s">
        <v>178</v>
      </c>
      <c r="BK49" s="8" t="s">
        <v>110</v>
      </c>
      <c r="BL49" s="8" t="s">
        <v>176</v>
      </c>
    </row>
    <row r="50" spans="24:64" x14ac:dyDescent="0.25">
      <c r="X50" s="7" t="s">
        <v>115</v>
      </c>
      <c r="Y50" s="8" t="s">
        <v>86</v>
      </c>
      <c r="Z50" s="8">
        <v>1</v>
      </c>
      <c r="AA50" s="7" t="s">
        <v>179</v>
      </c>
      <c r="AB50" s="8" t="s">
        <v>115</v>
      </c>
      <c r="AC50" s="8">
        <v>15</v>
      </c>
      <c r="AQ50" s="7" t="s">
        <v>97</v>
      </c>
      <c r="AR50" s="7" t="s">
        <v>244</v>
      </c>
      <c r="AS50" s="8" t="s">
        <v>86</v>
      </c>
      <c r="AT50" s="8">
        <v>1</v>
      </c>
      <c r="AU50" s="7" t="s">
        <v>179</v>
      </c>
      <c r="AV50" s="8" t="s">
        <v>115</v>
      </c>
      <c r="AW50" s="7" t="s">
        <v>260</v>
      </c>
      <c r="AX50" s="12">
        <v>222000</v>
      </c>
      <c r="AY50" s="12">
        <v>55500</v>
      </c>
      <c r="BE50" t="s">
        <v>115</v>
      </c>
      <c r="BF50" t="s">
        <v>179</v>
      </c>
      <c r="BK50" s="8" t="s">
        <v>115</v>
      </c>
      <c r="BL50" s="8" t="s">
        <v>86</v>
      </c>
    </row>
    <row r="51" spans="24:64" x14ac:dyDescent="0.25">
      <c r="X51" s="7" t="s">
        <v>115</v>
      </c>
      <c r="Y51" s="8" t="s">
        <v>86</v>
      </c>
      <c r="Z51" s="8">
        <v>2</v>
      </c>
      <c r="AA51" s="7" t="s">
        <v>179</v>
      </c>
      <c r="AB51" s="8" t="s">
        <v>115</v>
      </c>
      <c r="AC51" s="8">
        <v>15</v>
      </c>
      <c r="AQ51" s="7" t="s">
        <v>97</v>
      </c>
      <c r="AR51" s="7" t="s">
        <v>244</v>
      </c>
      <c r="AS51" s="8" t="s">
        <v>86</v>
      </c>
      <c r="AT51" s="8">
        <v>2</v>
      </c>
      <c r="AU51" s="7" t="s">
        <v>179</v>
      </c>
      <c r="AV51" s="8" t="s">
        <v>115</v>
      </c>
      <c r="AW51" s="7" t="s">
        <v>260</v>
      </c>
      <c r="AX51" s="12">
        <v>222000</v>
      </c>
      <c r="AY51" s="12">
        <v>55500</v>
      </c>
      <c r="BE51" t="s">
        <v>115</v>
      </c>
      <c r="BF51" t="s">
        <v>179</v>
      </c>
      <c r="BK51" s="8" t="s">
        <v>115</v>
      </c>
      <c r="BL51" s="8" t="s">
        <v>86</v>
      </c>
    </row>
    <row r="52" spans="24:64" x14ac:dyDescent="0.25">
      <c r="X52" s="7" t="s">
        <v>115</v>
      </c>
      <c r="Y52" s="8" t="s">
        <v>86</v>
      </c>
      <c r="Z52" s="8">
        <v>3</v>
      </c>
      <c r="AA52" s="7" t="s">
        <v>179</v>
      </c>
      <c r="AB52" s="8" t="s">
        <v>115</v>
      </c>
      <c r="AC52" s="8">
        <v>15</v>
      </c>
      <c r="AQ52" s="7" t="s">
        <v>97</v>
      </c>
      <c r="AR52" s="7" t="s">
        <v>244</v>
      </c>
      <c r="AS52" s="8" t="s">
        <v>86</v>
      </c>
      <c r="AT52" s="8">
        <v>3</v>
      </c>
      <c r="AU52" s="7" t="s">
        <v>179</v>
      </c>
      <c r="AV52" s="8" t="s">
        <v>115</v>
      </c>
      <c r="AW52" s="7" t="s">
        <v>260</v>
      </c>
      <c r="AX52" s="12">
        <v>222000</v>
      </c>
      <c r="AY52" s="12">
        <v>55500</v>
      </c>
      <c r="BE52" t="s">
        <v>115</v>
      </c>
      <c r="BF52" t="s">
        <v>179</v>
      </c>
      <c r="BK52" s="8" t="s">
        <v>115</v>
      </c>
      <c r="BL52" s="8" t="s">
        <v>86</v>
      </c>
    </row>
    <row r="53" spans="24:64" x14ac:dyDescent="0.25">
      <c r="X53" s="7" t="s">
        <v>115</v>
      </c>
      <c r="Y53" s="8" t="s">
        <v>86</v>
      </c>
      <c r="Z53" s="8">
        <v>4</v>
      </c>
      <c r="AA53" s="7" t="s">
        <v>179</v>
      </c>
      <c r="AB53" s="8" t="s">
        <v>115</v>
      </c>
      <c r="AC53" s="8">
        <v>15</v>
      </c>
      <c r="AQ53" s="7" t="s">
        <v>97</v>
      </c>
      <c r="AR53" s="7" t="s">
        <v>244</v>
      </c>
      <c r="AS53" s="8" t="s">
        <v>86</v>
      </c>
      <c r="AT53" s="8">
        <v>4</v>
      </c>
      <c r="AU53" s="7" t="s">
        <v>179</v>
      </c>
      <c r="AV53" s="8" t="s">
        <v>115</v>
      </c>
      <c r="AW53" s="7" t="s">
        <v>260</v>
      </c>
      <c r="AX53" s="12">
        <v>222000</v>
      </c>
      <c r="AY53" s="12">
        <v>55500</v>
      </c>
      <c r="BE53" t="s">
        <v>115</v>
      </c>
      <c r="BF53" t="s">
        <v>179</v>
      </c>
      <c r="BK53" s="8" t="s">
        <v>115</v>
      </c>
      <c r="BL53" s="8" t="s">
        <v>86</v>
      </c>
    </row>
    <row r="54" spans="24:64" x14ac:dyDescent="0.25">
      <c r="X54" s="7" t="s">
        <v>116</v>
      </c>
      <c r="Y54" s="8" t="s">
        <v>151</v>
      </c>
      <c r="Z54" s="8">
        <v>1</v>
      </c>
      <c r="AA54" s="7" t="s">
        <v>180</v>
      </c>
      <c r="AB54" s="8" t="s">
        <v>116</v>
      </c>
      <c r="AC54" s="8">
        <v>15</v>
      </c>
      <c r="AQ54" s="7" t="s">
        <v>97</v>
      </c>
      <c r="AR54" s="7" t="s">
        <v>244</v>
      </c>
      <c r="AS54" s="8" t="s">
        <v>151</v>
      </c>
      <c r="AT54" s="8">
        <v>1</v>
      </c>
      <c r="AU54" s="7" t="s">
        <v>180</v>
      </c>
      <c r="AV54" s="8" t="s">
        <v>116</v>
      </c>
      <c r="AW54" s="7" t="s">
        <v>261</v>
      </c>
      <c r="AX54" s="12">
        <v>240000</v>
      </c>
      <c r="AY54" s="12">
        <v>60000</v>
      </c>
      <c r="BE54" t="s">
        <v>116</v>
      </c>
      <c r="BF54" t="s">
        <v>180</v>
      </c>
      <c r="BK54" s="8" t="s">
        <v>116</v>
      </c>
      <c r="BL54" s="8" t="s">
        <v>151</v>
      </c>
    </row>
    <row r="55" spans="24:64" x14ac:dyDescent="0.25">
      <c r="X55" s="7" t="s">
        <v>116</v>
      </c>
      <c r="Y55" s="8" t="s">
        <v>151</v>
      </c>
      <c r="Z55" s="8">
        <v>2</v>
      </c>
      <c r="AA55" s="7" t="s">
        <v>180</v>
      </c>
      <c r="AB55" s="8" t="s">
        <v>116</v>
      </c>
      <c r="AC55" s="8">
        <v>15</v>
      </c>
      <c r="AQ55" s="7" t="s">
        <v>97</v>
      </c>
      <c r="AR55" s="7" t="s">
        <v>244</v>
      </c>
      <c r="AS55" s="8" t="s">
        <v>151</v>
      </c>
      <c r="AT55" s="8">
        <v>2</v>
      </c>
      <c r="AU55" s="7" t="s">
        <v>180</v>
      </c>
      <c r="AV55" s="8" t="s">
        <v>116</v>
      </c>
      <c r="AW55" s="7" t="s">
        <v>261</v>
      </c>
      <c r="AX55" s="12">
        <v>240000</v>
      </c>
      <c r="AY55" s="12">
        <v>60000</v>
      </c>
      <c r="BE55" t="s">
        <v>116</v>
      </c>
      <c r="BF55" t="s">
        <v>180</v>
      </c>
      <c r="BK55" s="8" t="s">
        <v>116</v>
      </c>
      <c r="BL55" s="8" t="s">
        <v>151</v>
      </c>
    </row>
    <row r="56" spans="24:64" x14ac:dyDescent="0.25">
      <c r="X56" s="7" t="s">
        <v>116</v>
      </c>
      <c r="Y56" s="8" t="s">
        <v>151</v>
      </c>
      <c r="Z56" s="8">
        <v>3</v>
      </c>
      <c r="AA56" s="7" t="s">
        <v>180</v>
      </c>
      <c r="AB56" s="8" t="s">
        <v>116</v>
      </c>
      <c r="AC56" s="8">
        <v>15</v>
      </c>
      <c r="AQ56" s="7" t="s">
        <v>97</v>
      </c>
      <c r="AR56" s="7" t="s">
        <v>244</v>
      </c>
      <c r="AS56" s="8" t="s">
        <v>151</v>
      </c>
      <c r="AT56" s="8">
        <v>3</v>
      </c>
      <c r="AU56" s="7" t="s">
        <v>180</v>
      </c>
      <c r="AV56" s="8" t="s">
        <v>116</v>
      </c>
      <c r="AW56" s="7" t="s">
        <v>261</v>
      </c>
      <c r="AX56" s="12">
        <v>240000</v>
      </c>
      <c r="AY56" s="12">
        <v>60000</v>
      </c>
      <c r="BE56" t="s">
        <v>116</v>
      </c>
      <c r="BF56" t="s">
        <v>180</v>
      </c>
      <c r="BK56" s="8" t="s">
        <v>116</v>
      </c>
      <c r="BL56" s="8" t="s">
        <v>151</v>
      </c>
    </row>
    <row r="57" spans="24:64" x14ac:dyDescent="0.25">
      <c r="X57" s="7" t="s">
        <v>116</v>
      </c>
      <c r="Y57" s="8" t="s">
        <v>151</v>
      </c>
      <c r="Z57" s="8">
        <v>4</v>
      </c>
      <c r="AA57" s="7" t="s">
        <v>180</v>
      </c>
      <c r="AB57" s="8" t="s">
        <v>116</v>
      </c>
      <c r="AC57" s="8">
        <v>15</v>
      </c>
      <c r="AQ57" s="7" t="s">
        <v>97</v>
      </c>
      <c r="AR57" s="7" t="s">
        <v>244</v>
      </c>
      <c r="AS57" s="8" t="s">
        <v>151</v>
      </c>
      <c r="AT57" s="8">
        <v>4</v>
      </c>
      <c r="AU57" s="7" t="s">
        <v>180</v>
      </c>
      <c r="AV57" s="8" t="s">
        <v>116</v>
      </c>
      <c r="AW57" s="7" t="s">
        <v>261</v>
      </c>
      <c r="AX57" s="12">
        <v>240000</v>
      </c>
      <c r="AY57" s="12">
        <v>60000</v>
      </c>
      <c r="BE57" t="s">
        <v>116</v>
      </c>
      <c r="BF57" t="s">
        <v>180</v>
      </c>
      <c r="BK57" s="8" t="s">
        <v>116</v>
      </c>
      <c r="BL57" s="8" t="s">
        <v>151</v>
      </c>
    </row>
    <row r="58" spans="24:64" x14ac:dyDescent="0.25">
      <c r="X58" s="7" t="s">
        <v>117</v>
      </c>
      <c r="Y58" s="8" t="s">
        <v>171</v>
      </c>
      <c r="Z58" s="8">
        <v>1</v>
      </c>
      <c r="AA58" s="7" t="s">
        <v>181</v>
      </c>
      <c r="AB58" s="8" t="s">
        <v>117</v>
      </c>
      <c r="AC58" s="8">
        <v>15</v>
      </c>
      <c r="AQ58" s="7" t="s">
        <v>97</v>
      </c>
      <c r="AR58" s="7" t="s">
        <v>244</v>
      </c>
      <c r="AS58" s="8" t="s">
        <v>171</v>
      </c>
      <c r="AT58" s="8">
        <v>1</v>
      </c>
      <c r="AU58" s="7" t="s">
        <v>181</v>
      </c>
      <c r="AV58" s="8" t="s">
        <v>117</v>
      </c>
      <c r="AW58" s="7" t="s">
        <v>262</v>
      </c>
      <c r="AX58" s="12">
        <v>100000</v>
      </c>
      <c r="AY58" s="12">
        <v>50000</v>
      </c>
      <c r="BE58" t="s">
        <v>117</v>
      </c>
      <c r="BF58" t="s">
        <v>181</v>
      </c>
      <c r="BK58" s="8" t="s">
        <v>117</v>
      </c>
      <c r="BL58" s="8" t="s">
        <v>171</v>
      </c>
    </row>
    <row r="59" spans="24:64" x14ac:dyDescent="0.25">
      <c r="X59" s="7" t="s">
        <v>117</v>
      </c>
      <c r="Y59" s="8" t="s">
        <v>171</v>
      </c>
      <c r="Z59" s="8">
        <v>2</v>
      </c>
      <c r="AA59" s="7" t="s">
        <v>181</v>
      </c>
      <c r="AB59" s="8" t="s">
        <v>117</v>
      </c>
      <c r="AC59" s="8">
        <v>15</v>
      </c>
      <c r="AQ59" s="7" t="s">
        <v>97</v>
      </c>
      <c r="AR59" s="7" t="s">
        <v>244</v>
      </c>
      <c r="AS59" s="8" t="s">
        <v>171</v>
      </c>
      <c r="AT59" s="8">
        <v>2</v>
      </c>
      <c r="AU59" s="7" t="s">
        <v>181</v>
      </c>
      <c r="AV59" s="8" t="s">
        <v>117</v>
      </c>
      <c r="AW59" s="7" t="s">
        <v>262</v>
      </c>
      <c r="AX59" s="12">
        <v>100000</v>
      </c>
      <c r="AY59" s="12">
        <v>50000</v>
      </c>
      <c r="BE59" t="s">
        <v>117</v>
      </c>
      <c r="BF59" t="s">
        <v>181</v>
      </c>
      <c r="BK59" s="8" t="s">
        <v>117</v>
      </c>
      <c r="BL59" s="8" t="s">
        <v>171</v>
      </c>
    </row>
    <row r="60" spans="24:64" x14ac:dyDescent="0.25">
      <c r="X60" s="7" t="s">
        <v>118</v>
      </c>
      <c r="Y60" s="8" t="s">
        <v>182</v>
      </c>
      <c r="Z60" s="8">
        <v>1</v>
      </c>
      <c r="AA60" s="7" t="s">
        <v>183</v>
      </c>
      <c r="AB60" s="8" t="s">
        <v>118</v>
      </c>
      <c r="AC60" s="8">
        <v>15</v>
      </c>
      <c r="AQ60" s="7" t="s">
        <v>97</v>
      </c>
      <c r="AR60" s="7" t="s">
        <v>244</v>
      </c>
      <c r="AS60" s="8" t="s">
        <v>182</v>
      </c>
      <c r="AT60" s="8">
        <v>1</v>
      </c>
      <c r="AU60" s="7" t="s">
        <v>183</v>
      </c>
      <c r="AV60" s="8" t="s">
        <v>118</v>
      </c>
      <c r="AW60" s="7" t="s">
        <v>263</v>
      </c>
      <c r="AX60" s="12">
        <v>180000</v>
      </c>
      <c r="AY60" s="12">
        <v>60000</v>
      </c>
      <c r="BE60" t="s">
        <v>118</v>
      </c>
      <c r="BF60" t="s">
        <v>183</v>
      </c>
      <c r="BK60" s="8" t="s">
        <v>118</v>
      </c>
      <c r="BL60" s="8" t="s">
        <v>182</v>
      </c>
    </row>
    <row r="61" spans="24:64" x14ac:dyDescent="0.25">
      <c r="X61" s="7" t="s">
        <v>118</v>
      </c>
      <c r="Y61" s="8" t="s">
        <v>182</v>
      </c>
      <c r="Z61" s="8">
        <v>2</v>
      </c>
      <c r="AA61" s="7" t="s">
        <v>183</v>
      </c>
      <c r="AB61" s="8" t="s">
        <v>118</v>
      </c>
      <c r="AC61" s="8">
        <v>15</v>
      </c>
      <c r="AQ61" s="7" t="s">
        <v>97</v>
      </c>
      <c r="AR61" s="7" t="s">
        <v>244</v>
      </c>
      <c r="AS61" s="8" t="s">
        <v>182</v>
      </c>
      <c r="AT61" s="8">
        <v>2</v>
      </c>
      <c r="AU61" s="7" t="s">
        <v>183</v>
      </c>
      <c r="AV61" s="8" t="s">
        <v>118</v>
      </c>
      <c r="AW61" s="7" t="s">
        <v>263</v>
      </c>
      <c r="AX61" s="12">
        <v>180000</v>
      </c>
      <c r="AY61" s="12">
        <v>60000</v>
      </c>
      <c r="BE61" t="s">
        <v>118</v>
      </c>
      <c r="BF61" t="s">
        <v>183</v>
      </c>
      <c r="BK61" s="8" t="s">
        <v>118</v>
      </c>
      <c r="BL61" s="8" t="s">
        <v>182</v>
      </c>
    </row>
    <row r="62" spans="24:64" x14ac:dyDescent="0.25">
      <c r="X62" s="7" t="s">
        <v>118</v>
      </c>
      <c r="Y62" s="8" t="s">
        <v>182</v>
      </c>
      <c r="Z62" s="8">
        <v>3</v>
      </c>
      <c r="AA62" s="7" t="s">
        <v>183</v>
      </c>
      <c r="AB62" s="8" t="s">
        <v>118</v>
      </c>
      <c r="AC62" s="8">
        <v>15</v>
      </c>
      <c r="AQ62" s="7" t="s">
        <v>97</v>
      </c>
      <c r="AR62" s="7" t="s">
        <v>244</v>
      </c>
      <c r="AS62" s="8" t="s">
        <v>182</v>
      </c>
      <c r="AT62" s="8">
        <v>3</v>
      </c>
      <c r="AU62" s="7" t="s">
        <v>183</v>
      </c>
      <c r="AV62" s="8" t="s">
        <v>118</v>
      </c>
      <c r="AW62" s="7" t="s">
        <v>263</v>
      </c>
      <c r="AX62" s="12">
        <v>180000</v>
      </c>
      <c r="AY62" s="12">
        <v>60000</v>
      </c>
      <c r="BE62" t="s">
        <v>118</v>
      </c>
      <c r="BF62" t="s">
        <v>183</v>
      </c>
      <c r="BK62" s="8" t="s">
        <v>118</v>
      </c>
      <c r="BL62" s="8" t="s">
        <v>182</v>
      </c>
    </row>
    <row r="63" spans="24:64" x14ac:dyDescent="0.25">
      <c r="X63" s="7" t="s">
        <v>120</v>
      </c>
      <c r="Y63" s="8" t="s">
        <v>86</v>
      </c>
      <c r="Z63" s="8">
        <v>1</v>
      </c>
      <c r="AA63" s="7" t="s">
        <v>184</v>
      </c>
      <c r="AB63" s="8" t="s">
        <v>120</v>
      </c>
      <c r="AC63" s="8">
        <v>15</v>
      </c>
      <c r="AQ63" s="7" t="s">
        <v>98</v>
      </c>
      <c r="AR63" s="7" t="s">
        <v>75</v>
      </c>
      <c r="AS63" s="8" t="s">
        <v>86</v>
      </c>
      <c r="AT63" s="8">
        <v>1</v>
      </c>
      <c r="AU63" s="7" t="s">
        <v>184</v>
      </c>
      <c r="AV63" s="8" t="s">
        <v>120</v>
      </c>
      <c r="AW63" s="7" t="s">
        <v>264</v>
      </c>
      <c r="AX63" s="12">
        <v>105000</v>
      </c>
      <c r="AY63" s="12">
        <v>52500</v>
      </c>
      <c r="BE63" t="s">
        <v>120</v>
      </c>
      <c r="BF63" t="s">
        <v>184</v>
      </c>
      <c r="BK63" s="8" t="s">
        <v>120</v>
      </c>
      <c r="BL63" s="8" t="s">
        <v>86</v>
      </c>
    </row>
    <row r="64" spans="24:64" x14ac:dyDescent="0.25">
      <c r="X64" s="7" t="s">
        <v>120</v>
      </c>
      <c r="Y64" s="8" t="s">
        <v>86</v>
      </c>
      <c r="Z64" s="8">
        <v>2</v>
      </c>
      <c r="AA64" s="7" t="s">
        <v>184</v>
      </c>
      <c r="AB64" s="8" t="s">
        <v>120</v>
      </c>
      <c r="AC64" s="8">
        <v>15</v>
      </c>
      <c r="AQ64" s="7" t="s">
        <v>98</v>
      </c>
      <c r="AR64" s="7" t="s">
        <v>75</v>
      </c>
      <c r="AS64" s="8" t="s">
        <v>86</v>
      </c>
      <c r="AT64" s="8">
        <v>2</v>
      </c>
      <c r="AU64" s="7" t="s">
        <v>184</v>
      </c>
      <c r="AV64" s="8" t="s">
        <v>120</v>
      </c>
      <c r="AW64" s="7" t="s">
        <v>264</v>
      </c>
      <c r="AX64" s="12">
        <v>105000</v>
      </c>
      <c r="AY64" s="12">
        <v>52500</v>
      </c>
      <c r="BE64" t="s">
        <v>120</v>
      </c>
      <c r="BF64" t="s">
        <v>184</v>
      </c>
      <c r="BK64" s="8" t="s">
        <v>120</v>
      </c>
      <c r="BL64" s="8" t="s">
        <v>86</v>
      </c>
    </row>
    <row r="65" spans="24:64" x14ac:dyDescent="0.25">
      <c r="X65" s="7" t="s">
        <v>121</v>
      </c>
      <c r="Y65" s="8" t="s">
        <v>151</v>
      </c>
      <c r="Z65" s="8">
        <v>1</v>
      </c>
      <c r="AA65" s="7" t="s">
        <v>185</v>
      </c>
      <c r="AB65" s="8" t="s">
        <v>121</v>
      </c>
      <c r="AC65" s="8">
        <v>15</v>
      </c>
      <c r="AQ65" s="7" t="s">
        <v>98</v>
      </c>
      <c r="AR65" s="7" t="s">
        <v>75</v>
      </c>
      <c r="AS65" s="8" t="s">
        <v>151</v>
      </c>
      <c r="AT65" s="8">
        <v>1</v>
      </c>
      <c r="AU65" s="7" t="s">
        <v>185</v>
      </c>
      <c r="AV65" s="8" t="s">
        <v>121</v>
      </c>
      <c r="AW65" s="7" t="s">
        <v>265</v>
      </c>
      <c r="AX65" s="12">
        <v>105000</v>
      </c>
      <c r="AY65" s="12">
        <v>52500</v>
      </c>
      <c r="BE65" t="s">
        <v>121</v>
      </c>
      <c r="BF65" t="s">
        <v>185</v>
      </c>
      <c r="BK65" s="8" t="s">
        <v>121</v>
      </c>
      <c r="BL65" s="8" t="s">
        <v>151</v>
      </c>
    </row>
    <row r="66" spans="24:64" x14ac:dyDescent="0.25">
      <c r="X66" s="7" t="s">
        <v>121</v>
      </c>
      <c r="Y66" s="8" t="s">
        <v>151</v>
      </c>
      <c r="Z66" s="8">
        <v>2</v>
      </c>
      <c r="AA66" s="7" t="s">
        <v>185</v>
      </c>
      <c r="AB66" s="8" t="s">
        <v>121</v>
      </c>
      <c r="AC66" s="8">
        <v>15</v>
      </c>
      <c r="AQ66" s="7" t="s">
        <v>98</v>
      </c>
      <c r="AR66" s="7" t="s">
        <v>75</v>
      </c>
      <c r="AS66" s="8" t="s">
        <v>151</v>
      </c>
      <c r="AT66" s="8">
        <v>2</v>
      </c>
      <c r="AU66" s="7" t="s">
        <v>185</v>
      </c>
      <c r="AV66" s="8" t="s">
        <v>121</v>
      </c>
      <c r="AW66" s="7" t="s">
        <v>265</v>
      </c>
      <c r="AX66" s="12">
        <v>105000</v>
      </c>
      <c r="AY66" s="12">
        <v>52500</v>
      </c>
      <c r="BE66" t="s">
        <v>121</v>
      </c>
      <c r="BF66" t="s">
        <v>185</v>
      </c>
      <c r="BK66" s="8" t="s">
        <v>121</v>
      </c>
      <c r="BL66" s="8" t="s">
        <v>151</v>
      </c>
    </row>
    <row r="67" spans="24:64" x14ac:dyDescent="0.25">
      <c r="X67" s="7" t="s">
        <v>122</v>
      </c>
      <c r="Y67" s="8" t="s">
        <v>171</v>
      </c>
      <c r="Z67" s="8">
        <v>1</v>
      </c>
      <c r="AA67" s="7" t="s">
        <v>186</v>
      </c>
      <c r="AB67" s="8" t="s">
        <v>122</v>
      </c>
      <c r="AC67" s="8">
        <v>15</v>
      </c>
      <c r="AQ67" s="7" t="s">
        <v>98</v>
      </c>
      <c r="AR67" s="7" t="s">
        <v>75</v>
      </c>
      <c r="AS67" s="8" t="s">
        <v>171</v>
      </c>
      <c r="AT67" s="8">
        <v>1</v>
      </c>
      <c r="AU67" s="7" t="s">
        <v>186</v>
      </c>
      <c r="AV67" s="8" t="s">
        <v>122</v>
      </c>
      <c r="AW67" s="7" t="s">
        <v>266</v>
      </c>
      <c r="AX67" s="12">
        <v>108000</v>
      </c>
      <c r="AY67" s="12">
        <v>54000</v>
      </c>
      <c r="BE67" t="s">
        <v>122</v>
      </c>
      <c r="BF67" t="s">
        <v>186</v>
      </c>
      <c r="BK67" s="8" t="s">
        <v>122</v>
      </c>
      <c r="BL67" s="8" t="s">
        <v>171</v>
      </c>
    </row>
    <row r="68" spans="24:64" x14ac:dyDescent="0.25">
      <c r="X68" s="7" t="s">
        <v>122</v>
      </c>
      <c r="Y68" s="8" t="s">
        <v>171</v>
      </c>
      <c r="Z68" s="8">
        <v>2</v>
      </c>
      <c r="AA68" s="7" t="s">
        <v>186</v>
      </c>
      <c r="AB68" s="8" t="s">
        <v>122</v>
      </c>
      <c r="AC68" s="8">
        <v>15</v>
      </c>
      <c r="AQ68" s="7" t="s">
        <v>98</v>
      </c>
      <c r="AR68" s="7" t="s">
        <v>75</v>
      </c>
      <c r="AS68" s="8" t="s">
        <v>171</v>
      </c>
      <c r="AT68" s="8">
        <v>2</v>
      </c>
      <c r="AU68" s="7" t="s">
        <v>186</v>
      </c>
      <c r="AV68" s="8" t="s">
        <v>122</v>
      </c>
      <c r="AW68" s="7" t="s">
        <v>266</v>
      </c>
      <c r="AX68" s="12">
        <v>108000</v>
      </c>
      <c r="AY68" s="12">
        <v>54000</v>
      </c>
      <c r="BE68" t="s">
        <v>122</v>
      </c>
      <c r="BF68" t="s">
        <v>186</v>
      </c>
      <c r="BK68" s="8" t="s">
        <v>122</v>
      </c>
      <c r="BL68" s="8" t="s">
        <v>171</v>
      </c>
    </row>
    <row r="69" spans="24:64" x14ac:dyDescent="0.25">
      <c r="X69" s="7" t="s">
        <v>123</v>
      </c>
      <c r="Y69" s="8" t="s">
        <v>176</v>
      </c>
      <c r="Z69" s="8">
        <v>1</v>
      </c>
      <c r="AA69" s="7" t="s">
        <v>187</v>
      </c>
      <c r="AB69" s="8" t="s">
        <v>123</v>
      </c>
      <c r="AC69" s="8">
        <v>15</v>
      </c>
      <c r="AQ69" s="7" t="s">
        <v>98</v>
      </c>
      <c r="AR69" s="7" t="s">
        <v>75</v>
      </c>
      <c r="AS69" s="8" t="s">
        <v>176</v>
      </c>
      <c r="AT69" s="8">
        <v>1</v>
      </c>
      <c r="AU69" s="7" t="s">
        <v>187</v>
      </c>
      <c r="AV69" s="8" t="s">
        <v>123</v>
      </c>
      <c r="AW69" s="7" t="s">
        <v>267</v>
      </c>
      <c r="AX69" s="12">
        <v>108000</v>
      </c>
      <c r="AY69" s="12">
        <v>54000</v>
      </c>
      <c r="BE69" t="s">
        <v>123</v>
      </c>
      <c r="BF69" t="s">
        <v>187</v>
      </c>
      <c r="BK69" s="8" t="s">
        <v>123</v>
      </c>
      <c r="BL69" s="8" t="s">
        <v>176</v>
      </c>
    </row>
    <row r="70" spans="24:64" x14ac:dyDescent="0.25">
      <c r="X70" s="7" t="s">
        <v>123</v>
      </c>
      <c r="Y70" s="8" t="s">
        <v>176</v>
      </c>
      <c r="Z70" s="8">
        <v>2</v>
      </c>
      <c r="AA70" s="7" t="s">
        <v>187</v>
      </c>
      <c r="AB70" s="8" t="s">
        <v>123</v>
      </c>
      <c r="AC70" s="8">
        <v>15</v>
      </c>
      <c r="AQ70" s="7" t="s">
        <v>98</v>
      </c>
      <c r="AR70" s="7" t="s">
        <v>75</v>
      </c>
      <c r="AS70" s="8" t="s">
        <v>176</v>
      </c>
      <c r="AT70" s="8">
        <v>2</v>
      </c>
      <c r="AU70" s="7" t="s">
        <v>187</v>
      </c>
      <c r="AV70" s="8" t="s">
        <v>123</v>
      </c>
      <c r="AW70" s="7" t="s">
        <v>267</v>
      </c>
      <c r="AX70" s="12">
        <v>108000</v>
      </c>
      <c r="AY70" s="12">
        <v>54000</v>
      </c>
      <c r="BE70" t="s">
        <v>123</v>
      </c>
      <c r="BF70" t="s">
        <v>187</v>
      </c>
      <c r="BK70" s="8" t="s">
        <v>123</v>
      </c>
      <c r="BL70" s="8" t="s">
        <v>176</v>
      </c>
    </row>
    <row r="71" spans="24:64" x14ac:dyDescent="0.25">
      <c r="X71" s="7" t="s">
        <v>124</v>
      </c>
      <c r="Y71" s="8" t="s">
        <v>182</v>
      </c>
      <c r="Z71" s="8">
        <v>1</v>
      </c>
      <c r="AA71" s="7" t="s">
        <v>188</v>
      </c>
      <c r="AB71" s="8" t="s">
        <v>124</v>
      </c>
      <c r="AC71" s="8">
        <v>15</v>
      </c>
      <c r="AQ71" s="7" t="s">
        <v>98</v>
      </c>
      <c r="AR71" s="7" t="s">
        <v>75</v>
      </c>
      <c r="AS71" s="8" t="s">
        <v>182</v>
      </c>
      <c r="AT71" s="8">
        <v>1</v>
      </c>
      <c r="AU71" s="7" t="s">
        <v>188</v>
      </c>
      <c r="AV71" s="8" t="s">
        <v>124</v>
      </c>
      <c r="AW71" s="7" t="s">
        <v>268</v>
      </c>
      <c r="AX71" s="12">
        <v>157500</v>
      </c>
      <c r="AY71" s="12">
        <v>52500</v>
      </c>
      <c r="BE71" t="s">
        <v>124</v>
      </c>
      <c r="BF71" t="s">
        <v>188</v>
      </c>
      <c r="BK71" s="8" t="s">
        <v>124</v>
      </c>
      <c r="BL71" s="8" t="s">
        <v>182</v>
      </c>
    </row>
    <row r="72" spans="24:64" x14ac:dyDescent="0.25">
      <c r="X72" s="7" t="s">
        <v>124</v>
      </c>
      <c r="Y72" s="8" t="s">
        <v>182</v>
      </c>
      <c r="Z72" s="8">
        <v>2</v>
      </c>
      <c r="AA72" s="7" t="s">
        <v>188</v>
      </c>
      <c r="AB72" s="8" t="s">
        <v>124</v>
      </c>
      <c r="AC72" s="8">
        <v>15</v>
      </c>
      <c r="AQ72" s="7" t="s">
        <v>98</v>
      </c>
      <c r="AR72" s="7" t="s">
        <v>75</v>
      </c>
      <c r="AS72" s="8" t="s">
        <v>182</v>
      </c>
      <c r="AT72" s="8">
        <v>2</v>
      </c>
      <c r="AU72" s="7" t="s">
        <v>188</v>
      </c>
      <c r="AV72" s="8" t="s">
        <v>124</v>
      </c>
      <c r="AW72" s="7" t="s">
        <v>268</v>
      </c>
      <c r="AX72" s="12">
        <v>157500</v>
      </c>
      <c r="AY72" s="12">
        <v>52500</v>
      </c>
      <c r="BE72" t="s">
        <v>124</v>
      </c>
      <c r="BF72" t="s">
        <v>188</v>
      </c>
      <c r="BK72" s="8" t="s">
        <v>124</v>
      </c>
      <c r="BL72" s="8" t="s">
        <v>182</v>
      </c>
    </row>
    <row r="73" spans="24:64" x14ac:dyDescent="0.25">
      <c r="X73" s="7" t="s">
        <v>124</v>
      </c>
      <c r="Y73" s="8" t="s">
        <v>182</v>
      </c>
      <c r="Z73" s="8">
        <v>3</v>
      </c>
      <c r="AA73" s="7" t="s">
        <v>188</v>
      </c>
      <c r="AB73" s="8" t="s">
        <v>124</v>
      </c>
      <c r="AC73" s="8">
        <v>15</v>
      </c>
      <c r="AQ73" s="7" t="s">
        <v>98</v>
      </c>
      <c r="AR73" s="7" t="s">
        <v>75</v>
      </c>
      <c r="AS73" s="8" t="s">
        <v>182</v>
      </c>
      <c r="AT73" s="8">
        <v>3</v>
      </c>
      <c r="AU73" s="7" t="s">
        <v>188</v>
      </c>
      <c r="AV73" s="8" t="s">
        <v>124</v>
      </c>
      <c r="AW73" s="7" t="s">
        <v>268</v>
      </c>
      <c r="AX73" s="12">
        <v>157500</v>
      </c>
      <c r="AY73" s="12">
        <v>52500</v>
      </c>
      <c r="BE73" t="s">
        <v>124</v>
      </c>
      <c r="BF73" t="s">
        <v>188</v>
      </c>
      <c r="BK73" s="8" t="s">
        <v>124</v>
      </c>
      <c r="BL73" s="8" t="s">
        <v>182</v>
      </c>
    </row>
    <row r="74" spans="24:64" x14ac:dyDescent="0.25">
      <c r="X74" s="7" t="s">
        <v>125</v>
      </c>
      <c r="Y74" s="8" t="s">
        <v>189</v>
      </c>
      <c r="Z74" s="8">
        <v>1</v>
      </c>
      <c r="AA74" s="7" t="s">
        <v>190</v>
      </c>
      <c r="AB74" s="8" t="s">
        <v>125</v>
      </c>
      <c r="AC74" s="8">
        <v>15</v>
      </c>
      <c r="AQ74" s="7" t="s">
        <v>98</v>
      </c>
      <c r="AR74" s="7" t="s">
        <v>75</v>
      </c>
      <c r="AS74" s="8" t="s">
        <v>189</v>
      </c>
      <c r="AT74" s="8">
        <v>1</v>
      </c>
      <c r="AU74" s="7" t="s">
        <v>190</v>
      </c>
      <c r="AV74" s="8" t="s">
        <v>125</v>
      </c>
      <c r="AW74" s="7" t="s">
        <v>269</v>
      </c>
      <c r="AX74" s="12">
        <v>105000</v>
      </c>
      <c r="AY74" s="12">
        <v>52500</v>
      </c>
      <c r="BE74" t="s">
        <v>125</v>
      </c>
      <c r="BF74" t="s">
        <v>190</v>
      </c>
      <c r="BK74" s="8" t="s">
        <v>125</v>
      </c>
      <c r="BL74" s="8" t="s">
        <v>189</v>
      </c>
    </row>
    <row r="75" spans="24:64" x14ac:dyDescent="0.25">
      <c r="X75" s="7" t="s">
        <v>125</v>
      </c>
      <c r="Y75" s="8" t="s">
        <v>189</v>
      </c>
      <c r="Z75" s="8">
        <v>2</v>
      </c>
      <c r="AA75" s="7" t="s">
        <v>190</v>
      </c>
      <c r="AB75" s="8" t="s">
        <v>125</v>
      </c>
      <c r="AC75" s="8">
        <v>15</v>
      </c>
      <c r="AQ75" s="7" t="s">
        <v>98</v>
      </c>
      <c r="AR75" s="7" t="s">
        <v>75</v>
      </c>
      <c r="AS75" s="8" t="s">
        <v>189</v>
      </c>
      <c r="AT75" s="8">
        <v>2</v>
      </c>
      <c r="AU75" s="7" t="s">
        <v>190</v>
      </c>
      <c r="AV75" s="8" t="s">
        <v>125</v>
      </c>
      <c r="AW75" s="7" t="s">
        <v>269</v>
      </c>
      <c r="AX75" s="12">
        <v>105000</v>
      </c>
      <c r="AY75" s="12">
        <v>52500</v>
      </c>
      <c r="BE75" t="s">
        <v>125</v>
      </c>
      <c r="BF75" t="s">
        <v>190</v>
      </c>
      <c r="BK75" s="8" t="s">
        <v>125</v>
      </c>
      <c r="BL75" s="8" t="s">
        <v>189</v>
      </c>
    </row>
    <row r="76" spans="24:64" x14ac:dyDescent="0.25">
      <c r="X76" s="7" t="s">
        <v>127</v>
      </c>
      <c r="Y76" s="8" t="s">
        <v>86</v>
      </c>
      <c r="Z76" s="8">
        <v>1</v>
      </c>
      <c r="AA76" s="7" t="s">
        <v>191</v>
      </c>
      <c r="AB76" s="8" t="s">
        <v>127</v>
      </c>
      <c r="AC76" s="8">
        <v>15</v>
      </c>
      <c r="AQ76" s="7" t="s">
        <v>99</v>
      </c>
      <c r="AR76" s="7" t="s">
        <v>245</v>
      </c>
      <c r="AS76" s="8" t="s">
        <v>86</v>
      </c>
      <c r="AT76" s="8">
        <v>1</v>
      </c>
      <c r="AU76" s="7" t="s">
        <v>191</v>
      </c>
      <c r="AV76" s="8" t="s">
        <v>127</v>
      </c>
      <c r="AW76" s="7" t="s">
        <v>270</v>
      </c>
      <c r="AX76" s="12">
        <v>85125</v>
      </c>
      <c r="AY76" s="12">
        <v>28375</v>
      </c>
      <c r="BE76" t="s">
        <v>127</v>
      </c>
      <c r="BF76" t="s">
        <v>191</v>
      </c>
      <c r="BK76" s="8" t="s">
        <v>127</v>
      </c>
      <c r="BL76" s="8" t="s">
        <v>86</v>
      </c>
    </row>
    <row r="77" spans="24:64" x14ac:dyDescent="0.25">
      <c r="X77" s="7" t="s">
        <v>127</v>
      </c>
      <c r="Y77" s="8" t="s">
        <v>86</v>
      </c>
      <c r="Z77" s="8">
        <v>2</v>
      </c>
      <c r="AA77" s="7" t="s">
        <v>191</v>
      </c>
      <c r="AB77" s="8" t="s">
        <v>127</v>
      </c>
      <c r="AC77" s="8">
        <v>15</v>
      </c>
      <c r="AQ77" s="7" t="s">
        <v>99</v>
      </c>
      <c r="AR77" s="7" t="s">
        <v>245</v>
      </c>
      <c r="AS77" s="8" t="s">
        <v>86</v>
      </c>
      <c r="AT77" s="8">
        <v>2</v>
      </c>
      <c r="AU77" s="7" t="s">
        <v>191</v>
      </c>
      <c r="AV77" s="8" t="s">
        <v>127</v>
      </c>
      <c r="AW77" s="7" t="s">
        <v>270</v>
      </c>
      <c r="AX77" s="12">
        <v>85125</v>
      </c>
      <c r="AY77" s="12">
        <v>28375</v>
      </c>
      <c r="BE77" t="s">
        <v>127</v>
      </c>
      <c r="BF77" t="s">
        <v>191</v>
      </c>
      <c r="BK77" s="8" t="s">
        <v>127</v>
      </c>
      <c r="BL77" s="8" t="s">
        <v>86</v>
      </c>
    </row>
    <row r="78" spans="24:64" x14ac:dyDescent="0.25">
      <c r="X78" s="7" t="s">
        <v>127</v>
      </c>
      <c r="Y78" s="8" t="s">
        <v>86</v>
      </c>
      <c r="Z78" s="8">
        <v>3</v>
      </c>
      <c r="AA78" s="7" t="s">
        <v>191</v>
      </c>
      <c r="AB78" s="8" t="s">
        <v>127</v>
      </c>
      <c r="AC78" s="8">
        <v>15</v>
      </c>
      <c r="AQ78" s="7" t="s">
        <v>99</v>
      </c>
      <c r="AR78" s="7" t="s">
        <v>245</v>
      </c>
      <c r="AS78" s="8" t="s">
        <v>86</v>
      </c>
      <c r="AT78" s="8">
        <v>3</v>
      </c>
      <c r="AU78" s="7" t="s">
        <v>191</v>
      </c>
      <c r="AV78" s="8" t="s">
        <v>127</v>
      </c>
      <c r="AW78" s="7" t="s">
        <v>270</v>
      </c>
      <c r="AX78" s="12">
        <v>85125</v>
      </c>
      <c r="AY78" s="12">
        <v>28375</v>
      </c>
      <c r="BE78" t="s">
        <v>127</v>
      </c>
      <c r="BF78" t="s">
        <v>191</v>
      </c>
      <c r="BK78" s="8" t="s">
        <v>127</v>
      </c>
      <c r="BL78" s="8" t="s">
        <v>86</v>
      </c>
    </row>
    <row r="79" spans="24:64" x14ac:dyDescent="0.25">
      <c r="X79" s="7" t="s">
        <v>128</v>
      </c>
      <c r="Y79" s="8" t="s">
        <v>151</v>
      </c>
      <c r="Z79" s="8">
        <v>1</v>
      </c>
      <c r="AA79" s="7" t="s">
        <v>192</v>
      </c>
      <c r="AB79" s="8" t="s">
        <v>128</v>
      </c>
      <c r="AC79" s="8">
        <v>60</v>
      </c>
      <c r="AQ79" s="7" t="s">
        <v>99</v>
      </c>
      <c r="AR79" s="7" t="s">
        <v>245</v>
      </c>
      <c r="AS79" s="8" t="s">
        <v>151</v>
      </c>
      <c r="AT79" s="8">
        <v>1</v>
      </c>
      <c r="AU79" s="7" t="s">
        <v>192</v>
      </c>
      <c r="AV79" s="8" t="s">
        <v>128</v>
      </c>
      <c r="AW79" s="7" t="s">
        <v>271</v>
      </c>
      <c r="AX79" s="12">
        <v>105000</v>
      </c>
      <c r="AY79" s="12">
        <v>52500</v>
      </c>
      <c r="BE79" t="s">
        <v>128</v>
      </c>
      <c r="BF79" t="s">
        <v>192</v>
      </c>
      <c r="BK79" s="8" t="s">
        <v>128</v>
      </c>
      <c r="BL79" s="8" t="s">
        <v>151</v>
      </c>
    </row>
    <row r="80" spans="24:64" x14ac:dyDescent="0.25">
      <c r="X80" s="7" t="s">
        <v>128</v>
      </c>
      <c r="Y80" s="8" t="s">
        <v>151</v>
      </c>
      <c r="Z80" s="8">
        <v>2</v>
      </c>
      <c r="AA80" s="7" t="s">
        <v>192</v>
      </c>
      <c r="AB80" s="8" t="s">
        <v>128</v>
      </c>
      <c r="AC80" s="8">
        <v>60</v>
      </c>
      <c r="AQ80" s="7" t="s">
        <v>99</v>
      </c>
      <c r="AR80" s="7" t="s">
        <v>245</v>
      </c>
      <c r="AS80" s="8" t="s">
        <v>151</v>
      </c>
      <c r="AT80" s="8">
        <v>2</v>
      </c>
      <c r="AU80" s="7" t="s">
        <v>192</v>
      </c>
      <c r="AV80" s="8" t="s">
        <v>128</v>
      </c>
      <c r="AW80" s="7" t="s">
        <v>271</v>
      </c>
      <c r="AX80" s="12">
        <v>105000</v>
      </c>
      <c r="AY80" s="12">
        <v>52500</v>
      </c>
      <c r="BE80" t="s">
        <v>128</v>
      </c>
      <c r="BF80" t="s">
        <v>192</v>
      </c>
      <c r="BK80" s="8" t="s">
        <v>128</v>
      </c>
      <c r="BL80" s="8" t="s">
        <v>151</v>
      </c>
    </row>
    <row r="81" spans="24:64" x14ac:dyDescent="0.25">
      <c r="X81" s="7" t="s">
        <v>129</v>
      </c>
      <c r="Y81" s="8" t="s">
        <v>171</v>
      </c>
      <c r="Z81" s="8">
        <v>1</v>
      </c>
      <c r="AA81" s="7" t="s">
        <v>193</v>
      </c>
      <c r="AB81" s="8" t="s">
        <v>129</v>
      </c>
      <c r="AC81" s="8">
        <v>30</v>
      </c>
      <c r="AQ81" s="7" t="s">
        <v>99</v>
      </c>
      <c r="AR81" s="7" t="s">
        <v>245</v>
      </c>
      <c r="AS81" s="8" t="s">
        <v>171</v>
      </c>
      <c r="AT81" s="8">
        <v>1</v>
      </c>
      <c r="AU81" s="7" t="s">
        <v>193</v>
      </c>
      <c r="AV81" s="8" t="s">
        <v>129</v>
      </c>
      <c r="AW81" s="7" t="s">
        <v>272</v>
      </c>
      <c r="AX81" s="12">
        <v>76341.320000000007</v>
      </c>
      <c r="AY81" s="12">
        <v>38170.660000000003</v>
      </c>
      <c r="BE81" t="s">
        <v>129</v>
      </c>
      <c r="BF81" t="s">
        <v>193</v>
      </c>
      <c r="BK81" s="8" t="s">
        <v>129</v>
      </c>
      <c r="BL81" s="8" t="s">
        <v>171</v>
      </c>
    </row>
    <row r="82" spans="24:64" x14ac:dyDescent="0.25">
      <c r="X82" s="7" t="s">
        <v>129</v>
      </c>
      <c r="Y82" s="8" t="s">
        <v>171</v>
      </c>
      <c r="Z82" s="8">
        <v>2</v>
      </c>
      <c r="AA82" s="7" t="s">
        <v>193</v>
      </c>
      <c r="AB82" s="8" t="s">
        <v>129</v>
      </c>
      <c r="AC82" s="8">
        <v>30</v>
      </c>
      <c r="AQ82" s="7" t="s">
        <v>99</v>
      </c>
      <c r="AR82" s="7" t="s">
        <v>245</v>
      </c>
      <c r="AS82" s="8" t="s">
        <v>171</v>
      </c>
      <c r="AT82" s="8">
        <v>2</v>
      </c>
      <c r="AU82" s="7" t="s">
        <v>193</v>
      </c>
      <c r="AV82" s="8" t="s">
        <v>129</v>
      </c>
      <c r="AW82" s="7" t="s">
        <v>272</v>
      </c>
      <c r="AX82" s="12">
        <v>76341.320000000007</v>
      </c>
      <c r="AY82" s="12">
        <v>38170.660000000003</v>
      </c>
      <c r="BE82" t="s">
        <v>129</v>
      </c>
      <c r="BF82" t="s">
        <v>193</v>
      </c>
      <c r="BK82" s="8" t="s">
        <v>129</v>
      </c>
      <c r="BL82" s="8" t="s">
        <v>171</v>
      </c>
    </row>
    <row r="83" spans="24:64" x14ac:dyDescent="0.25">
      <c r="X83" s="7" t="s">
        <v>130</v>
      </c>
      <c r="Y83" s="8" t="s">
        <v>176</v>
      </c>
      <c r="Z83" s="8">
        <v>1</v>
      </c>
      <c r="AA83" s="7" t="s">
        <v>194</v>
      </c>
      <c r="AB83" s="8" t="s">
        <v>130</v>
      </c>
      <c r="AC83" s="8">
        <v>30</v>
      </c>
      <c r="AQ83" s="7" t="s">
        <v>99</v>
      </c>
      <c r="AR83" s="7" t="s">
        <v>245</v>
      </c>
      <c r="AS83" s="8" t="s">
        <v>176</v>
      </c>
      <c r="AT83" s="8">
        <v>1</v>
      </c>
      <c r="AU83" s="7" t="s">
        <v>194</v>
      </c>
      <c r="AV83" s="8" t="s">
        <v>130</v>
      </c>
      <c r="AW83" s="7" t="s">
        <v>273</v>
      </c>
      <c r="AX83" s="12">
        <v>76341.320000000007</v>
      </c>
      <c r="AY83" s="12">
        <v>38170.660000000003</v>
      </c>
      <c r="BE83" t="s">
        <v>130</v>
      </c>
      <c r="BF83" t="s">
        <v>194</v>
      </c>
      <c r="BK83" s="8" t="s">
        <v>130</v>
      </c>
      <c r="BL83" s="8" t="s">
        <v>176</v>
      </c>
    </row>
    <row r="84" spans="24:64" x14ac:dyDescent="0.25">
      <c r="X84" s="7" t="s">
        <v>130</v>
      </c>
      <c r="Y84" s="8" t="s">
        <v>176</v>
      </c>
      <c r="Z84" s="8">
        <v>2</v>
      </c>
      <c r="AA84" s="7" t="s">
        <v>194</v>
      </c>
      <c r="AB84" s="8" t="s">
        <v>130</v>
      </c>
      <c r="AC84" s="8">
        <v>30</v>
      </c>
      <c r="AQ84" s="7" t="s">
        <v>99</v>
      </c>
      <c r="AR84" s="7" t="s">
        <v>245</v>
      </c>
      <c r="AS84" s="8" t="s">
        <v>176</v>
      </c>
      <c r="AT84" s="8">
        <v>2</v>
      </c>
      <c r="AU84" s="7" t="s">
        <v>194</v>
      </c>
      <c r="AV84" s="8" t="s">
        <v>130</v>
      </c>
      <c r="AW84" s="7" t="s">
        <v>273</v>
      </c>
      <c r="AX84" s="12">
        <v>76341.320000000007</v>
      </c>
      <c r="AY84" s="12">
        <v>38170.660000000003</v>
      </c>
      <c r="BE84" t="s">
        <v>130</v>
      </c>
      <c r="BF84" t="s">
        <v>194</v>
      </c>
      <c r="BK84" s="8" t="s">
        <v>130</v>
      </c>
      <c r="BL84" s="8" t="s">
        <v>176</v>
      </c>
    </row>
    <row r="85" spans="24:64" x14ac:dyDescent="0.25">
      <c r="X85" s="7" t="s">
        <v>131</v>
      </c>
      <c r="Y85" s="8" t="s">
        <v>86</v>
      </c>
      <c r="Z85" s="8">
        <v>1</v>
      </c>
      <c r="AA85" s="7" t="s">
        <v>195</v>
      </c>
      <c r="AB85" s="8" t="s">
        <v>131</v>
      </c>
      <c r="AC85" s="8">
        <v>15</v>
      </c>
      <c r="AQ85" s="7" t="s">
        <v>100</v>
      </c>
      <c r="AR85" s="7" t="s">
        <v>33</v>
      </c>
      <c r="AS85" s="8" t="s">
        <v>86</v>
      </c>
      <c r="AT85" s="8">
        <v>1</v>
      </c>
      <c r="AU85" s="7" t="s">
        <v>195</v>
      </c>
      <c r="AV85" s="8" t="s">
        <v>131</v>
      </c>
      <c r="AW85" s="7" t="s">
        <v>274</v>
      </c>
      <c r="AX85" s="12">
        <v>196504</v>
      </c>
      <c r="AY85" s="12">
        <v>49126</v>
      </c>
      <c r="BE85" t="s">
        <v>131</v>
      </c>
      <c r="BF85" t="s">
        <v>195</v>
      </c>
      <c r="BK85" s="8" t="s">
        <v>131</v>
      </c>
      <c r="BL85" s="8" t="s">
        <v>86</v>
      </c>
    </row>
    <row r="86" spans="24:64" x14ac:dyDescent="0.25">
      <c r="X86" s="7" t="s">
        <v>131</v>
      </c>
      <c r="Y86" s="8" t="s">
        <v>86</v>
      </c>
      <c r="Z86" s="8">
        <v>2</v>
      </c>
      <c r="AA86" s="7" t="s">
        <v>195</v>
      </c>
      <c r="AB86" s="8" t="s">
        <v>131</v>
      </c>
      <c r="AC86" s="8">
        <v>15</v>
      </c>
      <c r="AQ86" s="7" t="s">
        <v>100</v>
      </c>
      <c r="AR86" s="7" t="s">
        <v>33</v>
      </c>
      <c r="AS86" s="8" t="s">
        <v>86</v>
      </c>
      <c r="AT86" s="8">
        <v>2</v>
      </c>
      <c r="AU86" s="7" t="s">
        <v>195</v>
      </c>
      <c r="AV86" s="8" t="s">
        <v>131</v>
      </c>
      <c r="AW86" s="7" t="s">
        <v>274</v>
      </c>
      <c r="AX86" s="12">
        <v>196504</v>
      </c>
      <c r="AY86" s="12">
        <v>49126</v>
      </c>
      <c r="BE86" t="s">
        <v>131</v>
      </c>
      <c r="BF86" t="s">
        <v>195</v>
      </c>
      <c r="BK86" s="8" t="s">
        <v>131</v>
      </c>
      <c r="BL86" s="8" t="s">
        <v>86</v>
      </c>
    </row>
    <row r="87" spans="24:64" x14ac:dyDescent="0.25">
      <c r="X87" s="7" t="s">
        <v>131</v>
      </c>
      <c r="Y87" s="8" t="s">
        <v>86</v>
      </c>
      <c r="Z87" s="8">
        <v>3</v>
      </c>
      <c r="AA87" s="7" t="s">
        <v>195</v>
      </c>
      <c r="AB87" s="8" t="s">
        <v>131</v>
      </c>
      <c r="AC87" s="8">
        <v>15</v>
      </c>
      <c r="AQ87" s="7" t="s">
        <v>100</v>
      </c>
      <c r="AR87" s="7" t="s">
        <v>33</v>
      </c>
      <c r="AS87" s="8" t="s">
        <v>86</v>
      </c>
      <c r="AT87" s="8">
        <v>3</v>
      </c>
      <c r="AU87" s="7" t="s">
        <v>195</v>
      </c>
      <c r="AV87" s="8" t="s">
        <v>131</v>
      </c>
      <c r="AW87" s="7" t="s">
        <v>274</v>
      </c>
      <c r="AX87" s="12">
        <v>196504</v>
      </c>
      <c r="AY87" s="12">
        <v>49126</v>
      </c>
      <c r="BE87" t="s">
        <v>131</v>
      </c>
      <c r="BF87" t="s">
        <v>195</v>
      </c>
      <c r="BK87" s="8" t="s">
        <v>131</v>
      </c>
      <c r="BL87" s="8" t="s">
        <v>86</v>
      </c>
    </row>
    <row r="88" spans="24:64" x14ac:dyDescent="0.25">
      <c r="X88" s="7" t="s">
        <v>131</v>
      </c>
      <c r="Y88" s="8" t="s">
        <v>86</v>
      </c>
      <c r="Z88" s="8">
        <v>4</v>
      </c>
      <c r="AA88" s="7" t="s">
        <v>195</v>
      </c>
      <c r="AB88" s="8" t="s">
        <v>131</v>
      </c>
      <c r="AC88" s="8">
        <v>15</v>
      </c>
      <c r="AQ88" s="7" t="s">
        <v>100</v>
      </c>
      <c r="AR88" s="7" t="s">
        <v>33</v>
      </c>
      <c r="AS88" s="8" t="s">
        <v>86</v>
      </c>
      <c r="AT88" s="8">
        <v>4</v>
      </c>
      <c r="AU88" s="7" t="s">
        <v>195</v>
      </c>
      <c r="AV88" s="8" t="s">
        <v>131</v>
      </c>
      <c r="AW88" s="7" t="s">
        <v>274</v>
      </c>
      <c r="AX88" s="12">
        <v>196504</v>
      </c>
      <c r="AY88" s="12">
        <v>49126</v>
      </c>
      <c r="BE88" t="s">
        <v>131</v>
      </c>
      <c r="BF88" t="s">
        <v>195</v>
      </c>
      <c r="BK88" s="8" t="s">
        <v>131</v>
      </c>
      <c r="BL88" s="8" t="s">
        <v>86</v>
      </c>
    </row>
    <row r="89" spans="24:64" x14ac:dyDescent="0.25">
      <c r="X89" s="7" t="s">
        <v>132</v>
      </c>
      <c r="Y89" s="8" t="s">
        <v>86</v>
      </c>
      <c r="Z89" s="8">
        <v>1</v>
      </c>
      <c r="AA89" s="7" t="s">
        <v>196</v>
      </c>
      <c r="AB89" s="8" t="s">
        <v>132</v>
      </c>
      <c r="AC89" s="8">
        <v>15</v>
      </c>
      <c r="AQ89" s="7" t="s">
        <v>101</v>
      </c>
      <c r="AR89" s="7" t="s">
        <v>246</v>
      </c>
      <c r="AS89" s="8" t="s">
        <v>86</v>
      </c>
      <c r="AT89" s="8">
        <v>1</v>
      </c>
      <c r="AU89" s="7" t="s">
        <v>196</v>
      </c>
      <c r="AV89" s="8" t="s">
        <v>132</v>
      </c>
      <c r="AW89" s="7" t="s">
        <v>275</v>
      </c>
      <c r="AX89" s="12">
        <v>240000</v>
      </c>
      <c r="AY89" s="12">
        <v>60000</v>
      </c>
      <c r="BE89" t="s">
        <v>132</v>
      </c>
      <c r="BF89" t="s">
        <v>196</v>
      </c>
      <c r="BK89" s="8" t="s">
        <v>132</v>
      </c>
      <c r="BL89" s="8" t="s">
        <v>86</v>
      </c>
    </row>
    <row r="90" spans="24:64" x14ac:dyDescent="0.25">
      <c r="X90" s="7" t="s">
        <v>132</v>
      </c>
      <c r="Y90" s="8" t="s">
        <v>86</v>
      </c>
      <c r="Z90" s="8">
        <v>2</v>
      </c>
      <c r="AA90" s="7" t="s">
        <v>196</v>
      </c>
      <c r="AB90" s="8" t="s">
        <v>132</v>
      </c>
      <c r="AC90" s="8">
        <v>15</v>
      </c>
      <c r="AQ90" s="7" t="s">
        <v>101</v>
      </c>
      <c r="AR90" s="7" t="s">
        <v>246</v>
      </c>
      <c r="AS90" s="8" t="s">
        <v>86</v>
      </c>
      <c r="AT90" s="8">
        <v>2</v>
      </c>
      <c r="AU90" s="7" t="s">
        <v>196</v>
      </c>
      <c r="AV90" s="8" t="s">
        <v>132</v>
      </c>
      <c r="AW90" s="7" t="s">
        <v>275</v>
      </c>
      <c r="AX90" s="12">
        <v>240000</v>
      </c>
      <c r="AY90" s="12">
        <v>60000</v>
      </c>
      <c r="BE90" t="s">
        <v>132</v>
      </c>
      <c r="BF90" t="s">
        <v>196</v>
      </c>
      <c r="BK90" s="8" t="s">
        <v>132</v>
      </c>
      <c r="BL90" s="8" t="s">
        <v>86</v>
      </c>
    </row>
    <row r="91" spans="24:64" x14ac:dyDescent="0.25">
      <c r="X91" s="7" t="s">
        <v>132</v>
      </c>
      <c r="Y91" s="8" t="s">
        <v>86</v>
      </c>
      <c r="Z91" s="8">
        <v>3</v>
      </c>
      <c r="AA91" s="7" t="s">
        <v>196</v>
      </c>
      <c r="AB91" s="8" t="s">
        <v>132</v>
      </c>
      <c r="AC91" s="8">
        <v>15</v>
      </c>
      <c r="AQ91" s="7" t="s">
        <v>101</v>
      </c>
      <c r="AR91" s="7" t="s">
        <v>246</v>
      </c>
      <c r="AS91" s="8" t="s">
        <v>86</v>
      </c>
      <c r="AT91" s="8">
        <v>3</v>
      </c>
      <c r="AU91" s="7" t="s">
        <v>196</v>
      </c>
      <c r="AV91" s="8" t="s">
        <v>132</v>
      </c>
      <c r="AW91" s="7" t="s">
        <v>275</v>
      </c>
      <c r="AX91" s="12">
        <v>240000</v>
      </c>
      <c r="AY91" s="12">
        <v>60000</v>
      </c>
      <c r="BE91" t="s">
        <v>132</v>
      </c>
      <c r="BF91" t="s">
        <v>196</v>
      </c>
      <c r="BK91" s="8" t="s">
        <v>132</v>
      </c>
      <c r="BL91" s="8" t="s">
        <v>86</v>
      </c>
    </row>
    <row r="92" spans="24:64" x14ac:dyDescent="0.25">
      <c r="X92" s="7" t="s">
        <v>132</v>
      </c>
      <c r="Y92" s="8" t="s">
        <v>86</v>
      </c>
      <c r="Z92" s="8">
        <v>4</v>
      </c>
      <c r="AA92" s="7" t="s">
        <v>196</v>
      </c>
      <c r="AB92" s="8" t="s">
        <v>132</v>
      </c>
      <c r="AC92" s="8">
        <v>15</v>
      </c>
      <c r="AQ92" s="7" t="s">
        <v>101</v>
      </c>
      <c r="AR92" s="7" t="s">
        <v>246</v>
      </c>
      <c r="AS92" s="8" t="s">
        <v>86</v>
      </c>
      <c r="AT92" s="8">
        <v>4</v>
      </c>
      <c r="AU92" s="7" t="s">
        <v>196</v>
      </c>
      <c r="AV92" s="8" t="s">
        <v>132</v>
      </c>
      <c r="AW92" s="7" t="s">
        <v>275</v>
      </c>
      <c r="AX92" s="12">
        <v>240000</v>
      </c>
      <c r="AY92" s="12">
        <v>60000</v>
      </c>
      <c r="BE92" t="s">
        <v>132</v>
      </c>
      <c r="BF92" t="s">
        <v>196</v>
      </c>
      <c r="BK92" s="8" t="s">
        <v>132</v>
      </c>
      <c r="BL92" s="8" t="s">
        <v>86</v>
      </c>
    </row>
    <row r="93" spans="24:64" x14ac:dyDescent="0.25">
      <c r="X93" s="7" t="s">
        <v>133</v>
      </c>
      <c r="Y93" s="8" t="s">
        <v>151</v>
      </c>
      <c r="Z93" s="8">
        <v>1</v>
      </c>
      <c r="AA93" s="7" t="s">
        <v>197</v>
      </c>
      <c r="AB93" s="8" t="s">
        <v>133</v>
      </c>
      <c r="AC93" s="8">
        <v>15</v>
      </c>
      <c r="AQ93" s="7" t="s">
        <v>101</v>
      </c>
      <c r="AR93" s="7" t="s">
        <v>246</v>
      </c>
      <c r="AS93" s="8" t="s">
        <v>151</v>
      </c>
      <c r="AT93" s="8">
        <v>1</v>
      </c>
      <c r="AU93" s="7" t="s">
        <v>197</v>
      </c>
      <c r="AV93" s="8" t="s">
        <v>133</v>
      </c>
      <c r="AW93" s="7" t="s">
        <v>276</v>
      </c>
      <c r="AX93" s="12">
        <v>240000</v>
      </c>
      <c r="AY93" s="12">
        <v>60000</v>
      </c>
      <c r="BE93" t="s">
        <v>133</v>
      </c>
      <c r="BF93" t="s">
        <v>197</v>
      </c>
      <c r="BK93" s="8" t="s">
        <v>133</v>
      </c>
      <c r="BL93" s="8" t="s">
        <v>151</v>
      </c>
    </row>
    <row r="94" spans="24:64" x14ac:dyDescent="0.25">
      <c r="X94" s="7" t="s">
        <v>133</v>
      </c>
      <c r="Y94" s="8" t="s">
        <v>151</v>
      </c>
      <c r="Z94" s="8">
        <v>2</v>
      </c>
      <c r="AA94" s="7" t="s">
        <v>197</v>
      </c>
      <c r="AB94" s="8" t="s">
        <v>133</v>
      </c>
      <c r="AC94" s="8">
        <v>15</v>
      </c>
      <c r="AQ94" s="7" t="s">
        <v>101</v>
      </c>
      <c r="AR94" s="7" t="s">
        <v>246</v>
      </c>
      <c r="AS94" s="8" t="s">
        <v>151</v>
      </c>
      <c r="AT94" s="8">
        <v>2</v>
      </c>
      <c r="AU94" s="7" t="s">
        <v>197</v>
      </c>
      <c r="AV94" s="8" t="s">
        <v>133</v>
      </c>
      <c r="AW94" s="7" t="s">
        <v>276</v>
      </c>
      <c r="AX94" s="12">
        <v>240000</v>
      </c>
      <c r="AY94" s="12">
        <v>60000</v>
      </c>
      <c r="BE94" t="s">
        <v>133</v>
      </c>
      <c r="BF94" t="s">
        <v>197</v>
      </c>
      <c r="BK94" s="8" t="s">
        <v>133</v>
      </c>
      <c r="BL94" s="8" t="s">
        <v>151</v>
      </c>
    </row>
    <row r="95" spans="24:64" x14ac:dyDescent="0.25">
      <c r="X95" s="7" t="s">
        <v>133</v>
      </c>
      <c r="Y95" s="8" t="s">
        <v>151</v>
      </c>
      <c r="Z95" s="8">
        <v>3</v>
      </c>
      <c r="AA95" s="7" t="s">
        <v>197</v>
      </c>
      <c r="AB95" s="8" t="s">
        <v>133</v>
      </c>
      <c r="AC95" s="8">
        <v>15</v>
      </c>
      <c r="AQ95" s="7" t="s">
        <v>101</v>
      </c>
      <c r="AR95" s="7" t="s">
        <v>246</v>
      </c>
      <c r="AS95" s="8" t="s">
        <v>151</v>
      </c>
      <c r="AT95" s="8">
        <v>3</v>
      </c>
      <c r="AU95" s="7" t="s">
        <v>197</v>
      </c>
      <c r="AV95" s="8" t="s">
        <v>133</v>
      </c>
      <c r="AW95" s="7" t="s">
        <v>276</v>
      </c>
      <c r="AX95" s="12">
        <v>240000</v>
      </c>
      <c r="AY95" s="12">
        <v>60000</v>
      </c>
      <c r="BE95" t="s">
        <v>133</v>
      </c>
      <c r="BF95" t="s">
        <v>197</v>
      </c>
      <c r="BK95" s="8" t="s">
        <v>133</v>
      </c>
      <c r="BL95" s="8" t="s">
        <v>151</v>
      </c>
    </row>
    <row r="96" spans="24:64" x14ac:dyDescent="0.25">
      <c r="X96" s="7" t="s">
        <v>133</v>
      </c>
      <c r="Y96" s="8" t="s">
        <v>151</v>
      </c>
      <c r="Z96" s="8">
        <v>4</v>
      </c>
      <c r="AA96" s="7" t="s">
        <v>197</v>
      </c>
      <c r="AB96" s="8" t="s">
        <v>133</v>
      </c>
      <c r="AC96" s="8">
        <v>15</v>
      </c>
      <c r="AQ96" s="7" t="s">
        <v>101</v>
      </c>
      <c r="AR96" s="7" t="s">
        <v>246</v>
      </c>
      <c r="AS96" s="8" t="s">
        <v>151</v>
      </c>
      <c r="AT96" s="8">
        <v>4</v>
      </c>
      <c r="AU96" s="7" t="s">
        <v>197</v>
      </c>
      <c r="AV96" s="8" t="s">
        <v>133</v>
      </c>
      <c r="AW96" s="7" t="s">
        <v>276</v>
      </c>
      <c r="AX96" s="12">
        <v>240000</v>
      </c>
      <c r="AY96" s="12">
        <v>60000</v>
      </c>
      <c r="BE96" t="s">
        <v>133</v>
      </c>
      <c r="BF96" t="s">
        <v>197</v>
      </c>
      <c r="BK96" s="8" t="s">
        <v>133</v>
      </c>
      <c r="BL96" s="8" t="s">
        <v>151</v>
      </c>
    </row>
    <row r="97" spans="24:64" x14ac:dyDescent="0.25">
      <c r="X97" s="7" t="s">
        <v>134</v>
      </c>
      <c r="Y97" s="8" t="s">
        <v>171</v>
      </c>
      <c r="Z97" s="8">
        <v>1</v>
      </c>
      <c r="AA97" s="7" t="s">
        <v>198</v>
      </c>
      <c r="AB97" s="8" t="s">
        <v>134</v>
      </c>
      <c r="AC97" s="8">
        <v>15</v>
      </c>
      <c r="AQ97" s="7" t="s">
        <v>101</v>
      </c>
      <c r="AR97" s="7" t="s">
        <v>246</v>
      </c>
      <c r="AS97" s="8" t="s">
        <v>171</v>
      </c>
      <c r="AT97" s="8">
        <v>1</v>
      </c>
      <c r="AU97" s="7" t="s">
        <v>198</v>
      </c>
      <c r="AV97" s="8" t="s">
        <v>134</v>
      </c>
      <c r="AW97" s="7" t="s">
        <v>277</v>
      </c>
      <c r="AX97" s="12">
        <v>240000</v>
      </c>
      <c r="AY97" s="12">
        <v>60000</v>
      </c>
      <c r="BE97" t="s">
        <v>134</v>
      </c>
      <c r="BF97" t="s">
        <v>198</v>
      </c>
      <c r="BK97" s="8" t="s">
        <v>134</v>
      </c>
      <c r="BL97" s="8" t="s">
        <v>171</v>
      </c>
    </row>
    <row r="98" spans="24:64" x14ac:dyDescent="0.25">
      <c r="X98" s="7" t="s">
        <v>134</v>
      </c>
      <c r="Y98" s="8" t="s">
        <v>171</v>
      </c>
      <c r="Z98" s="8">
        <v>2</v>
      </c>
      <c r="AA98" s="7" t="s">
        <v>198</v>
      </c>
      <c r="AB98" s="8" t="s">
        <v>134</v>
      </c>
      <c r="AC98" s="8">
        <v>15</v>
      </c>
      <c r="AQ98" s="7" t="s">
        <v>101</v>
      </c>
      <c r="AR98" s="7" t="s">
        <v>246</v>
      </c>
      <c r="AS98" s="8" t="s">
        <v>171</v>
      </c>
      <c r="AT98" s="8">
        <v>2</v>
      </c>
      <c r="AU98" s="7" t="s">
        <v>198</v>
      </c>
      <c r="AV98" s="8" t="s">
        <v>134</v>
      </c>
      <c r="AW98" s="7" t="s">
        <v>277</v>
      </c>
      <c r="AX98" s="12">
        <v>240000</v>
      </c>
      <c r="AY98" s="12">
        <v>60000</v>
      </c>
      <c r="BE98" t="s">
        <v>134</v>
      </c>
      <c r="BF98" t="s">
        <v>198</v>
      </c>
      <c r="BK98" s="8" t="s">
        <v>134</v>
      </c>
      <c r="BL98" s="8" t="s">
        <v>171</v>
      </c>
    </row>
    <row r="99" spans="24:64" x14ac:dyDescent="0.25">
      <c r="X99" s="7" t="s">
        <v>134</v>
      </c>
      <c r="Y99" s="8" t="s">
        <v>171</v>
      </c>
      <c r="Z99" s="8">
        <v>3</v>
      </c>
      <c r="AA99" s="7" t="s">
        <v>198</v>
      </c>
      <c r="AB99" s="8" t="s">
        <v>134</v>
      </c>
      <c r="AC99" s="8">
        <v>15</v>
      </c>
      <c r="AQ99" s="7" t="s">
        <v>101</v>
      </c>
      <c r="AR99" s="7" t="s">
        <v>246</v>
      </c>
      <c r="AS99" s="8" t="s">
        <v>171</v>
      </c>
      <c r="AT99" s="8">
        <v>3</v>
      </c>
      <c r="AU99" s="7" t="s">
        <v>198</v>
      </c>
      <c r="AV99" s="8" t="s">
        <v>134</v>
      </c>
      <c r="AW99" s="7" t="s">
        <v>277</v>
      </c>
      <c r="AX99" s="12">
        <v>240000</v>
      </c>
      <c r="AY99" s="12">
        <v>60000</v>
      </c>
      <c r="BE99" t="s">
        <v>134</v>
      </c>
      <c r="BF99" t="s">
        <v>198</v>
      </c>
      <c r="BK99" s="8" t="s">
        <v>134</v>
      </c>
      <c r="BL99" s="8" t="s">
        <v>171</v>
      </c>
    </row>
    <row r="100" spans="24:64" x14ac:dyDescent="0.25">
      <c r="X100" s="7" t="s">
        <v>134</v>
      </c>
      <c r="Y100" s="8" t="s">
        <v>171</v>
      </c>
      <c r="Z100" s="8">
        <v>4</v>
      </c>
      <c r="AA100" s="7" t="s">
        <v>198</v>
      </c>
      <c r="AB100" s="8" t="s">
        <v>134</v>
      </c>
      <c r="AC100" s="8">
        <v>15</v>
      </c>
      <c r="AQ100" s="7" t="s">
        <v>101</v>
      </c>
      <c r="AR100" s="7" t="s">
        <v>246</v>
      </c>
      <c r="AS100" s="8" t="s">
        <v>171</v>
      </c>
      <c r="AT100" s="8">
        <v>4</v>
      </c>
      <c r="AU100" s="7" t="s">
        <v>198</v>
      </c>
      <c r="AV100" s="8" t="s">
        <v>134</v>
      </c>
      <c r="AW100" s="7" t="s">
        <v>277</v>
      </c>
      <c r="AX100" s="12">
        <v>240000</v>
      </c>
      <c r="AY100" s="12">
        <v>60000</v>
      </c>
      <c r="BE100" t="s">
        <v>134</v>
      </c>
      <c r="BF100" t="s">
        <v>198</v>
      </c>
      <c r="BK100" s="8" t="s">
        <v>134</v>
      </c>
      <c r="BL100" s="8" t="s">
        <v>171</v>
      </c>
    </row>
    <row r="101" spans="24:64" x14ac:dyDescent="0.25">
      <c r="X101" s="7" t="s">
        <v>135</v>
      </c>
      <c r="Y101" s="8" t="s">
        <v>86</v>
      </c>
      <c r="Z101" s="8">
        <v>1</v>
      </c>
      <c r="AA101" s="7" t="s">
        <v>199</v>
      </c>
      <c r="AB101" s="8" t="s">
        <v>135</v>
      </c>
      <c r="AC101" s="8">
        <v>15</v>
      </c>
      <c r="AQ101" s="7" t="s">
        <v>102</v>
      </c>
      <c r="AR101" s="7" t="s">
        <v>66</v>
      </c>
      <c r="AS101" s="8" t="s">
        <v>86</v>
      </c>
      <c r="AT101" s="8">
        <v>1</v>
      </c>
      <c r="AU101" s="7" t="s">
        <v>199</v>
      </c>
      <c r="AV101" s="8" t="s">
        <v>135</v>
      </c>
      <c r="AW101" s="7" t="s">
        <v>278</v>
      </c>
      <c r="AX101" s="12">
        <v>94330</v>
      </c>
      <c r="AY101" s="12">
        <v>31443.333333333332</v>
      </c>
      <c r="BE101" t="s">
        <v>135</v>
      </c>
      <c r="BF101" t="s">
        <v>199</v>
      </c>
      <c r="BK101" s="8" t="s">
        <v>135</v>
      </c>
      <c r="BL101" s="8" t="s">
        <v>86</v>
      </c>
    </row>
    <row r="102" spans="24:64" x14ac:dyDescent="0.25">
      <c r="X102" s="7" t="s">
        <v>135</v>
      </c>
      <c r="Y102" s="8" t="s">
        <v>86</v>
      </c>
      <c r="Z102" s="8">
        <v>2</v>
      </c>
      <c r="AA102" s="7" t="s">
        <v>199</v>
      </c>
      <c r="AB102" s="8" t="s">
        <v>135</v>
      </c>
      <c r="AC102" s="8">
        <v>15</v>
      </c>
      <c r="AQ102" s="7" t="s">
        <v>102</v>
      </c>
      <c r="AR102" s="7" t="s">
        <v>66</v>
      </c>
      <c r="AS102" s="8" t="s">
        <v>86</v>
      </c>
      <c r="AT102" s="8">
        <v>2</v>
      </c>
      <c r="AU102" s="7" t="s">
        <v>199</v>
      </c>
      <c r="AV102" s="8" t="s">
        <v>135</v>
      </c>
      <c r="AW102" s="7" t="s">
        <v>278</v>
      </c>
      <c r="AX102" s="12">
        <v>94330</v>
      </c>
      <c r="AY102" s="12">
        <v>31443.333333333332</v>
      </c>
      <c r="BE102" t="s">
        <v>135</v>
      </c>
      <c r="BF102" t="s">
        <v>199</v>
      </c>
      <c r="BK102" s="8" t="s">
        <v>135</v>
      </c>
      <c r="BL102" s="8" t="s">
        <v>86</v>
      </c>
    </row>
    <row r="103" spans="24:64" x14ac:dyDescent="0.25">
      <c r="X103" s="7" t="s">
        <v>135</v>
      </c>
      <c r="Y103" s="8" t="s">
        <v>86</v>
      </c>
      <c r="Z103" s="8">
        <v>3</v>
      </c>
      <c r="AA103" s="7" t="s">
        <v>199</v>
      </c>
      <c r="AB103" s="8" t="s">
        <v>135</v>
      </c>
      <c r="AC103" s="8">
        <v>15</v>
      </c>
      <c r="AQ103" s="7" t="s">
        <v>102</v>
      </c>
      <c r="AR103" s="7" t="s">
        <v>66</v>
      </c>
      <c r="AS103" s="8" t="s">
        <v>86</v>
      </c>
      <c r="AT103" s="8">
        <v>3</v>
      </c>
      <c r="AU103" s="7" t="s">
        <v>199</v>
      </c>
      <c r="AV103" s="8" t="s">
        <v>135</v>
      </c>
      <c r="AW103" s="7" t="s">
        <v>278</v>
      </c>
      <c r="AX103" s="12">
        <v>94330</v>
      </c>
      <c r="AY103" s="12">
        <v>31443.333333333332</v>
      </c>
      <c r="BE103" t="s">
        <v>135</v>
      </c>
      <c r="BF103" t="s">
        <v>199</v>
      </c>
      <c r="BK103" s="8" t="s">
        <v>135</v>
      </c>
      <c r="BL103" s="8" t="s">
        <v>86</v>
      </c>
    </row>
    <row r="104" spans="24:64" x14ac:dyDescent="0.25">
      <c r="X104" s="7" t="s">
        <v>136</v>
      </c>
      <c r="Y104" s="8" t="s">
        <v>86</v>
      </c>
      <c r="Z104" s="8">
        <v>1</v>
      </c>
      <c r="AA104" s="7" t="s">
        <v>200</v>
      </c>
      <c r="AB104" s="8" t="s">
        <v>136</v>
      </c>
      <c r="AC104" s="8">
        <v>15</v>
      </c>
      <c r="AQ104" s="7" t="s">
        <v>103</v>
      </c>
      <c r="AR104" s="7" t="s">
        <v>247</v>
      </c>
      <c r="AS104" s="8" t="s">
        <v>86</v>
      </c>
      <c r="AT104" s="8">
        <v>1</v>
      </c>
      <c r="AU104" s="7" t="s">
        <v>200</v>
      </c>
      <c r="AV104" s="8" t="s">
        <v>136</v>
      </c>
      <c r="AW104" s="7" t="s">
        <v>279</v>
      </c>
      <c r="AX104" s="12">
        <v>165000</v>
      </c>
      <c r="AY104" s="12">
        <v>82500</v>
      </c>
      <c r="BE104" t="s">
        <v>136</v>
      </c>
      <c r="BF104" t="s">
        <v>200</v>
      </c>
      <c r="BK104" s="8" t="s">
        <v>136</v>
      </c>
      <c r="BL104" s="8" t="s">
        <v>86</v>
      </c>
    </row>
    <row r="105" spans="24:64" x14ac:dyDescent="0.25">
      <c r="X105" s="7" t="s">
        <v>136</v>
      </c>
      <c r="Y105" s="8" t="s">
        <v>86</v>
      </c>
      <c r="Z105" s="8">
        <v>2</v>
      </c>
      <c r="AA105" s="7" t="s">
        <v>200</v>
      </c>
      <c r="AB105" s="8" t="s">
        <v>136</v>
      </c>
      <c r="AC105" s="8">
        <v>15</v>
      </c>
      <c r="AQ105" s="7" t="s">
        <v>103</v>
      </c>
      <c r="AR105" s="7" t="s">
        <v>247</v>
      </c>
      <c r="AS105" s="8" t="s">
        <v>86</v>
      </c>
      <c r="AT105" s="8">
        <v>2</v>
      </c>
      <c r="AU105" s="7" t="s">
        <v>200</v>
      </c>
      <c r="AV105" s="8" t="s">
        <v>136</v>
      </c>
      <c r="AW105" s="7" t="s">
        <v>279</v>
      </c>
      <c r="AX105" s="12">
        <v>165000</v>
      </c>
      <c r="AY105" s="12">
        <v>82500</v>
      </c>
      <c r="BE105" t="s">
        <v>136</v>
      </c>
      <c r="BF105" t="s">
        <v>200</v>
      </c>
      <c r="BK105" s="8" t="s">
        <v>136</v>
      </c>
      <c r="BL105" s="8" t="s">
        <v>86</v>
      </c>
    </row>
    <row r="106" spans="24:64" x14ac:dyDescent="0.25">
      <c r="X106" s="7" t="s">
        <v>137</v>
      </c>
      <c r="Y106" s="8" t="s">
        <v>151</v>
      </c>
      <c r="Z106" s="8">
        <v>1</v>
      </c>
      <c r="AA106" s="7" t="s">
        <v>201</v>
      </c>
      <c r="AB106" s="8" t="s">
        <v>137</v>
      </c>
      <c r="AC106" s="8">
        <v>15</v>
      </c>
      <c r="AQ106" s="7" t="s">
        <v>103</v>
      </c>
      <c r="AR106" s="7" t="s">
        <v>247</v>
      </c>
      <c r="AS106" s="8" t="s">
        <v>151</v>
      </c>
      <c r="AT106" s="8">
        <v>1</v>
      </c>
      <c r="AU106" s="7" t="s">
        <v>201</v>
      </c>
      <c r="AV106" s="8" t="s">
        <v>137</v>
      </c>
      <c r="AW106" s="7" t="s">
        <v>280</v>
      </c>
      <c r="AX106" s="12">
        <v>90000</v>
      </c>
      <c r="AY106" s="12">
        <v>30000</v>
      </c>
      <c r="BE106" t="s">
        <v>137</v>
      </c>
      <c r="BF106" t="s">
        <v>201</v>
      </c>
      <c r="BK106" s="8" t="s">
        <v>137</v>
      </c>
      <c r="BL106" s="8" t="s">
        <v>151</v>
      </c>
    </row>
    <row r="107" spans="24:64" x14ac:dyDescent="0.25">
      <c r="X107" s="7" t="s">
        <v>137</v>
      </c>
      <c r="Y107" s="8" t="s">
        <v>151</v>
      </c>
      <c r="Z107" s="8">
        <v>2</v>
      </c>
      <c r="AA107" s="7" t="s">
        <v>201</v>
      </c>
      <c r="AB107" s="8" t="s">
        <v>137</v>
      </c>
      <c r="AC107" s="8">
        <v>15</v>
      </c>
      <c r="AQ107" s="7" t="s">
        <v>103</v>
      </c>
      <c r="AR107" s="7" t="s">
        <v>247</v>
      </c>
      <c r="AS107" s="8" t="s">
        <v>151</v>
      </c>
      <c r="AT107" s="8">
        <v>2</v>
      </c>
      <c r="AU107" s="7" t="s">
        <v>201</v>
      </c>
      <c r="AV107" s="8" t="s">
        <v>137</v>
      </c>
      <c r="AW107" s="7" t="s">
        <v>280</v>
      </c>
      <c r="AX107" s="12">
        <v>90000</v>
      </c>
      <c r="AY107" s="12">
        <v>30000</v>
      </c>
      <c r="BE107" t="s">
        <v>137</v>
      </c>
      <c r="BF107" t="s">
        <v>201</v>
      </c>
      <c r="BK107" s="8" t="s">
        <v>137</v>
      </c>
      <c r="BL107" s="8" t="s">
        <v>151</v>
      </c>
    </row>
    <row r="108" spans="24:64" x14ac:dyDescent="0.25">
      <c r="X108" s="7" t="s">
        <v>137</v>
      </c>
      <c r="Y108" s="8" t="s">
        <v>151</v>
      </c>
      <c r="Z108" s="8">
        <v>3</v>
      </c>
      <c r="AA108" s="7" t="s">
        <v>201</v>
      </c>
      <c r="AB108" s="8" t="s">
        <v>137</v>
      </c>
      <c r="AC108" s="8">
        <v>15</v>
      </c>
      <c r="AQ108" s="7" t="s">
        <v>103</v>
      </c>
      <c r="AR108" s="7" t="s">
        <v>247</v>
      </c>
      <c r="AS108" s="8" t="s">
        <v>151</v>
      </c>
      <c r="AT108" s="8">
        <v>3</v>
      </c>
      <c r="AU108" s="7" t="s">
        <v>201</v>
      </c>
      <c r="AV108" s="8" t="s">
        <v>137</v>
      </c>
      <c r="AW108" s="7" t="s">
        <v>280</v>
      </c>
      <c r="AX108" s="12">
        <v>90000</v>
      </c>
      <c r="AY108" s="12">
        <v>30000</v>
      </c>
      <c r="BE108" t="s">
        <v>137</v>
      </c>
      <c r="BF108" t="s">
        <v>201</v>
      </c>
      <c r="BK108" s="8" t="s">
        <v>137</v>
      </c>
      <c r="BL108" s="8" t="s">
        <v>151</v>
      </c>
    </row>
    <row r="109" spans="24:64" x14ac:dyDescent="0.25">
      <c r="X109" s="7" t="s">
        <v>138</v>
      </c>
      <c r="Y109" s="8" t="s">
        <v>171</v>
      </c>
      <c r="Z109" s="8">
        <v>1</v>
      </c>
      <c r="AA109" s="7" t="s">
        <v>202</v>
      </c>
      <c r="AB109" s="8" t="s">
        <v>138</v>
      </c>
      <c r="AC109" s="8">
        <v>15</v>
      </c>
      <c r="AQ109" s="7" t="s">
        <v>103</v>
      </c>
      <c r="AR109" s="7" t="s">
        <v>247</v>
      </c>
      <c r="AS109" s="8" t="s">
        <v>171</v>
      </c>
      <c r="AT109" s="8">
        <v>1</v>
      </c>
      <c r="AU109" s="7" t="s">
        <v>202</v>
      </c>
      <c r="AV109" s="8" t="s">
        <v>138</v>
      </c>
      <c r="AW109" s="7" t="s">
        <v>281</v>
      </c>
      <c r="AX109" s="12">
        <v>75000</v>
      </c>
      <c r="AY109" s="12">
        <v>37500</v>
      </c>
      <c r="BE109" t="s">
        <v>138</v>
      </c>
      <c r="BF109" t="s">
        <v>202</v>
      </c>
      <c r="BK109" s="8" t="s">
        <v>138</v>
      </c>
      <c r="BL109" s="8" t="s">
        <v>171</v>
      </c>
    </row>
    <row r="110" spans="24:64" x14ac:dyDescent="0.25">
      <c r="X110" s="7" t="s">
        <v>138</v>
      </c>
      <c r="Y110" s="8" t="s">
        <v>171</v>
      </c>
      <c r="Z110" s="8">
        <v>2</v>
      </c>
      <c r="AA110" s="7" t="s">
        <v>202</v>
      </c>
      <c r="AB110" s="8" t="s">
        <v>138</v>
      </c>
      <c r="AC110" s="8">
        <v>15</v>
      </c>
      <c r="AQ110" s="7" t="s">
        <v>103</v>
      </c>
      <c r="AR110" s="7" t="s">
        <v>247</v>
      </c>
      <c r="AS110" s="8" t="s">
        <v>171</v>
      </c>
      <c r="AT110" s="8">
        <v>2</v>
      </c>
      <c r="AU110" s="7" t="s">
        <v>202</v>
      </c>
      <c r="AV110" s="8" t="s">
        <v>138</v>
      </c>
      <c r="AW110" s="7" t="s">
        <v>281</v>
      </c>
      <c r="AX110" s="12">
        <v>75000</v>
      </c>
      <c r="AY110" s="12">
        <v>37500</v>
      </c>
      <c r="BE110" t="s">
        <v>138</v>
      </c>
      <c r="BF110" t="s">
        <v>202</v>
      </c>
      <c r="BK110" s="8" t="s">
        <v>138</v>
      </c>
      <c r="BL110" s="8" t="s">
        <v>171</v>
      </c>
    </row>
    <row r="111" spans="24:64" x14ac:dyDescent="0.25">
      <c r="X111" s="7" t="s">
        <v>139</v>
      </c>
      <c r="Y111" s="8" t="s">
        <v>151</v>
      </c>
      <c r="Z111" s="8">
        <v>1</v>
      </c>
      <c r="AA111" s="7" t="s">
        <v>203</v>
      </c>
      <c r="AB111" s="8" t="s">
        <v>139</v>
      </c>
      <c r="AC111" s="8">
        <v>15</v>
      </c>
      <c r="AQ111" s="7" t="s">
        <v>104</v>
      </c>
      <c r="AR111" s="7" t="s">
        <v>69</v>
      </c>
      <c r="AS111" s="8" t="s">
        <v>151</v>
      </c>
      <c r="AT111" s="8">
        <v>1</v>
      </c>
      <c r="AU111" s="7" t="s">
        <v>203</v>
      </c>
      <c r="AV111" s="8" t="s">
        <v>139</v>
      </c>
      <c r="AW111" s="7" t="s">
        <v>282</v>
      </c>
      <c r="AX111" s="12">
        <v>34161</v>
      </c>
      <c r="AY111" s="12">
        <v>34161</v>
      </c>
      <c r="BE111" t="s">
        <v>139</v>
      </c>
      <c r="BF111" t="s">
        <v>203</v>
      </c>
      <c r="BK111" s="8" t="s">
        <v>139</v>
      </c>
      <c r="BL111" s="8" t="s">
        <v>151</v>
      </c>
    </row>
    <row r="112" spans="24:64" x14ac:dyDescent="0.25">
      <c r="X112" s="7" t="s">
        <v>140</v>
      </c>
      <c r="Y112" s="8" t="s">
        <v>86</v>
      </c>
      <c r="Z112" s="8">
        <v>1</v>
      </c>
      <c r="AA112" s="7" t="s">
        <v>204</v>
      </c>
      <c r="AB112" s="8" t="s">
        <v>140</v>
      </c>
      <c r="AC112" s="8">
        <v>15</v>
      </c>
      <c r="AQ112" s="7" t="s">
        <v>114</v>
      </c>
      <c r="AR112" s="7" t="s">
        <v>69</v>
      </c>
      <c r="AS112" s="8" t="s">
        <v>86</v>
      </c>
      <c r="AT112" s="8">
        <v>1</v>
      </c>
      <c r="AU112" s="7" t="s">
        <v>204</v>
      </c>
      <c r="AV112" s="8" t="s">
        <v>140</v>
      </c>
      <c r="AW112" s="7" t="s">
        <v>283</v>
      </c>
      <c r="AX112" s="12">
        <v>216000</v>
      </c>
      <c r="AY112" s="12">
        <v>54000</v>
      </c>
      <c r="BE112" t="s">
        <v>140</v>
      </c>
      <c r="BF112" t="s">
        <v>204</v>
      </c>
      <c r="BK112" s="8" t="s">
        <v>140</v>
      </c>
      <c r="BL112" s="8" t="s">
        <v>86</v>
      </c>
    </row>
    <row r="113" spans="24:64" x14ac:dyDescent="0.25">
      <c r="X113" s="7" t="s">
        <v>140</v>
      </c>
      <c r="Y113" s="8" t="s">
        <v>86</v>
      </c>
      <c r="Z113" s="8">
        <v>2</v>
      </c>
      <c r="AA113" s="7" t="s">
        <v>204</v>
      </c>
      <c r="AB113" s="8" t="s">
        <v>140</v>
      </c>
      <c r="AC113" s="8">
        <v>15</v>
      </c>
      <c r="AQ113" s="7" t="s">
        <v>114</v>
      </c>
      <c r="AR113" s="7" t="s">
        <v>69</v>
      </c>
      <c r="AS113" s="8" t="s">
        <v>86</v>
      </c>
      <c r="AT113" s="8">
        <v>2</v>
      </c>
      <c r="AU113" s="7" t="s">
        <v>204</v>
      </c>
      <c r="AV113" s="8" t="s">
        <v>140</v>
      </c>
      <c r="AW113" s="7" t="s">
        <v>283</v>
      </c>
      <c r="AX113" s="12">
        <v>216000</v>
      </c>
      <c r="AY113" s="12">
        <v>54000</v>
      </c>
      <c r="BE113" t="s">
        <v>140</v>
      </c>
      <c r="BF113" t="s">
        <v>204</v>
      </c>
      <c r="BK113" s="8" t="s">
        <v>140</v>
      </c>
      <c r="BL113" s="8" t="s">
        <v>86</v>
      </c>
    </row>
    <row r="114" spans="24:64" x14ac:dyDescent="0.25">
      <c r="X114" s="7" t="s">
        <v>140</v>
      </c>
      <c r="Y114" s="8" t="s">
        <v>86</v>
      </c>
      <c r="Z114" s="8">
        <v>3</v>
      </c>
      <c r="AA114" s="7" t="s">
        <v>204</v>
      </c>
      <c r="AB114" s="8" t="s">
        <v>140</v>
      </c>
      <c r="AC114" s="8">
        <v>15</v>
      </c>
      <c r="AQ114" s="7" t="s">
        <v>114</v>
      </c>
      <c r="AR114" s="7" t="s">
        <v>69</v>
      </c>
      <c r="AS114" s="8" t="s">
        <v>86</v>
      </c>
      <c r="AT114" s="8">
        <v>3</v>
      </c>
      <c r="AU114" s="7" t="s">
        <v>204</v>
      </c>
      <c r="AV114" s="8" t="s">
        <v>140</v>
      </c>
      <c r="AW114" s="7" t="s">
        <v>283</v>
      </c>
      <c r="AX114" s="12">
        <v>216000</v>
      </c>
      <c r="AY114" s="12">
        <v>54000</v>
      </c>
      <c r="BE114" t="s">
        <v>140</v>
      </c>
      <c r="BF114" t="s">
        <v>204</v>
      </c>
      <c r="BK114" s="8" t="s">
        <v>140</v>
      </c>
      <c r="BL114" s="8" t="s">
        <v>86</v>
      </c>
    </row>
    <row r="115" spans="24:64" x14ac:dyDescent="0.25">
      <c r="X115" s="7" t="s">
        <v>140</v>
      </c>
      <c r="Y115" s="8" t="s">
        <v>86</v>
      </c>
      <c r="Z115" s="8">
        <v>4</v>
      </c>
      <c r="AA115" s="7" t="s">
        <v>204</v>
      </c>
      <c r="AB115" s="8" t="s">
        <v>140</v>
      </c>
      <c r="AC115" s="8">
        <v>15</v>
      </c>
      <c r="AQ115" s="7" t="s">
        <v>114</v>
      </c>
      <c r="AR115" s="7" t="s">
        <v>69</v>
      </c>
      <c r="AS115" s="8" t="s">
        <v>86</v>
      </c>
      <c r="AT115" s="8">
        <v>4</v>
      </c>
      <c r="AU115" s="7" t="s">
        <v>204</v>
      </c>
      <c r="AV115" s="8" t="s">
        <v>140</v>
      </c>
      <c r="AW115" s="7" t="s">
        <v>283</v>
      </c>
      <c r="AX115" s="12">
        <v>216000</v>
      </c>
      <c r="AY115" s="12">
        <v>54000</v>
      </c>
      <c r="BE115" t="s">
        <v>140</v>
      </c>
      <c r="BF115" t="s">
        <v>204</v>
      </c>
      <c r="BK115" s="8" t="s">
        <v>140</v>
      </c>
      <c r="BL115" s="8" t="s">
        <v>86</v>
      </c>
    </row>
    <row r="116" spans="24:64" x14ac:dyDescent="0.25">
      <c r="X116" s="7" t="s">
        <v>141</v>
      </c>
      <c r="Y116" s="8" t="s">
        <v>151</v>
      </c>
      <c r="Z116" s="8">
        <v>1</v>
      </c>
      <c r="AA116" s="7" t="s">
        <v>205</v>
      </c>
      <c r="AB116" s="8" t="s">
        <v>141</v>
      </c>
      <c r="AC116" s="8">
        <v>15</v>
      </c>
      <c r="AQ116" s="7" t="s">
        <v>114</v>
      </c>
      <c r="AR116" s="7" t="s">
        <v>69</v>
      </c>
      <c r="AS116" s="8" t="s">
        <v>151</v>
      </c>
      <c r="AT116" s="8">
        <v>1</v>
      </c>
      <c r="AU116" s="7" t="s">
        <v>205</v>
      </c>
      <c r="AV116" s="8" t="s">
        <v>141</v>
      </c>
      <c r="AW116" s="7" t="s">
        <v>284</v>
      </c>
      <c r="AX116" s="12">
        <v>216000</v>
      </c>
      <c r="AY116" s="12">
        <v>54000</v>
      </c>
      <c r="BE116" t="s">
        <v>141</v>
      </c>
      <c r="BF116" t="s">
        <v>205</v>
      </c>
      <c r="BK116" s="8" t="s">
        <v>141</v>
      </c>
      <c r="BL116" s="8" t="s">
        <v>151</v>
      </c>
    </row>
    <row r="117" spans="24:64" x14ac:dyDescent="0.25">
      <c r="X117" s="7" t="s">
        <v>141</v>
      </c>
      <c r="Y117" s="8" t="s">
        <v>151</v>
      </c>
      <c r="Z117" s="8">
        <v>2</v>
      </c>
      <c r="AA117" s="7" t="s">
        <v>205</v>
      </c>
      <c r="AB117" s="8" t="s">
        <v>141</v>
      </c>
      <c r="AC117" s="8">
        <v>15</v>
      </c>
      <c r="AQ117" s="7" t="s">
        <v>114</v>
      </c>
      <c r="AR117" s="7" t="s">
        <v>69</v>
      </c>
      <c r="AS117" s="8" t="s">
        <v>151</v>
      </c>
      <c r="AT117" s="8">
        <v>2</v>
      </c>
      <c r="AU117" s="7" t="s">
        <v>205</v>
      </c>
      <c r="AV117" s="8" t="s">
        <v>141</v>
      </c>
      <c r="AW117" s="7" t="s">
        <v>284</v>
      </c>
      <c r="AX117" s="12">
        <v>216000</v>
      </c>
      <c r="AY117" s="12">
        <v>54000</v>
      </c>
      <c r="BE117" t="s">
        <v>141</v>
      </c>
      <c r="BF117" t="s">
        <v>205</v>
      </c>
      <c r="BK117" s="8" t="s">
        <v>141</v>
      </c>
      <c r="BL117" s="8" t="s">
        <v>151</v>
      </c>
    </row>
    <row r="118" spans="24:64" x14ac:dyDescent="0.25">
      <c r="X118" s="7" t="s">
        <v>141</v>
      </c>
      <c r="Y118" s="8" t="s">
        <v>151</v>
      </c>
      <c r="Z118" s="8">
        <v>3</v>
      </c>
      <c r="AA118" s="7" t="s">
        <v>205</v>
      </c>
      <c r="AB118" s="8" t="s">
        <v>141</v>
      </c>
      <c r="AC118" s="8">
        <v>15</v>
      </c>
      <c r="AQ118" s="7" t="s">
        <v>114</v>
      </c>
      <c r="AR118" s="7" t="s">
        <v>69</v>
      </c>
      <c r="AS118" s="8" t="s">
        <v>151</v>
      </c>
      <c r="AT118" s="8">
        <v>3</v>
      </c>
      <c r="AU118" s="7" t="s">
        <v>205</v>
      </c>
      <c r="AV118" s="8" t="s">
        <v>141</v>
      </c>
      <c r="AW118" s="7" t="s">
        <v>284</v>
      </c>
      <c r="AX118" s="12">
        <v>216000</v>
      </c>
      <c r="AY118" s="12">
        <v>54000</v>
      </c>
      <c r="BE118" t="s">
        <v>141</v>
      </c>
      <c r="BF118" t="s">
        <v>205</v>
      </c>
      <c r="BK118" s="8" t="s">
        <v>141</v>
      </c>
      <c r="BL118" s="8" t="s">
        <v>151</v>
      </c>
    </row>
    <row r="119" spans="24:64" x14ac:dyDescent="0.25">
      <c r="X119" s="7" t="s">
        <v>141</v>
      </c>
      <c r="Y119" s="8" t="s">
        <v>151</v>
      </c>
      <c r="Z119" s="8">
        <v>4</v>
      </c>
      <c r="AA119" s="7" t="s">
        <v>205</v>
      </c>
      <c r="AB119" s="8" t="s">
        <v>141</v>
      </c>
      <c r="AC119" s="8">
        <v>15</v>
      </c>
      <c r="AQ119" s="7" t="s">
        <v>114</v>
      </c>
      <c r="AR119" s="7" t="s">
        <v>69</v>
      </c>
      <c r="AS119" s="8" t="s">
        <v>151</v>
      </c>
      <c r="AT119" s="8">
        <v>4</v>
      </c>
      <c r="AU119" s="7" t="s">
        <v>205</v>
      </c>
      <c r="AV119" s="8" t="s">
        <v>141</v>
      </c>
      <c r="AW119" s="7" t="s">
        <v>284</v>
      </c>
      <c r="AX119" s="12">
        <v>216000</v>
      </c>
      <c r="AY119" s="12">
        <v>54000</v>
      </c>
      <c r="BE119" t="s">
        <v>141</v>
      </c>
      <c r="BF119" t="s">
        <v>205</v>
      </c>
      <c r="BK119" s="8" t="s">
        <v>141</v>
      </c>
      <c r="BL119" s="8" t="s">
        <v>151</v>
      </c>
    </row>
    <row r="120" spans="24:64" x14ac:dyDescent="0.25">
      <c r="X120" s="7" t="s">
        <v>142</v>
      </c>
      <c r="Y120" s="8" t="s">
        <v>171</v>
      </c>
      <c r="Z120" s="8">
        <v>1</v>
      </c>
      <c r="AA120" s="7" t="s">
        <v>206</v>
      </c>
      <c r="AB120" s="8" t="s">
        <v>142</v>
      </c>
      <c r="AC120" s="8">
        <v>15</v>
      </c>
      <c r="AQ120" s="7" t="s">
        <v>114</v>
      </c>
      <c r="AR120" s="7" t="s">
        <v>69</v>
      </c>
      <c r="AS120" s="8" t="s">
        <v>171</v>
      </c>
      <c r="AT120" s="8">
        <v>1</v>
      </c>
      <c r="AU120" s="7" t="s">
        <v>206</v>
      </c>
      <c r="AV120" s="8" t="s">
        <v>142</v>
      </c>
      <c r="AW120" s="7" t="s">
        <v>285</v>
      </c>
      <c r="AX120" s="12">
        <v>150480</v>
      </c>
      <c r="AY120" s="12">
        <v>50160</v>
      </c>
      <c r="BE120" t="s">
        <v>142</v>
      </c>
      <c r="BF120" t="s">
        <v>206</v>
      </c>
      <c r="BK120" s="8" t="s">
        <v>142</v>
      </c>
      <c r="BL120" s="8" t="s">
        <v>171</v>
      </c>
    </row>
    <row r="121" spans="24:64" x14ac:dyDescent="0.25">
      <c r="X121" s="7" t="s">
        <v>142</v>
      </c>
      <c r="Y121" s="8" t="s">
        <v>171</v>
      </c>
      <c r="Z121" s="8">
        <v>2</v>
      </c>
      <c r="AA121" s="7" t="s">
        <v>206</v>
      </c>
      <c r="AB121" s="8" t="s">
        <v>142</v>
      </c>
      <c r="AC121" s="8">
        <v>15</v>
      </c>
      <c r="AQ121" s="7" t="s">
        <v>114</v>
      </c>
      <c r="AR121" s="7" t="s">
        <v>69</v>
      </c>
      <c r="AS121" s="8" t="s">
        <v>171</v>
      </c>
      <c r="AT121" s="8">
        <v>2</v>
      </c>
      <c r="AU121" s="7" t="s">
        <v>206</v>
      </c>
      <c r="AV121" s="8" t="s">
        <v>142</v>
      </c>
      <c r="AW121" s="7" t="s">
        <v>285</v>
      </c>
      <c r="AX121" s="12">
        <v>150480</v>
      </c>
      <c r="AY121" s="12">
        <v>50160</v>
      </c>
      <c r="BE121" t="s">
        <v>142</v>
      </c>
      <c r="BF121" t="s">
        <v>206</v>
      </c>
      <c r="BK121" s="8" t="s">
        <v>142</v>
      </c>
      <c r="BL121" s="8" t="s">
        <v>171</v>
      </c>
    </row>
    <row r="122" spans="24:64" x14ac:dyDescent="0.25">
      <c r="X122" s="7" t="s">
        <v>142</v>
      </c>
      <c r="Y122" s="8" t="s">
        <v>171</v>
      </c>
      <c r="Z122" s="8">
        <v>3</v>
      </c>
      <c r="AA122" s="7" t="s">
        <v>206</v>
      </c>
      <c r="AB122" s="8" t="s">
        <v>142</v>
      </c>
      <c r="AC122" s="8">
        <v>15</v>
      </c>
      <c r="AQ122" s="7" t="s">
        <v>114</v>
      </c>
      <c r="AR122" s="7" t="s">
        <v>69</v>
      </c>
      <c r="AS122" s="8" t="s">
        <v>171</v>
      </c>
      <c r="AT122" s="8">
        <v>3</v>
      </c>
      <c r="AU122" s="7" t="s">
        <v>206</v>
      </c>
      <c r="AV122" s="8" t="s">
        <v>142</v>
      </c>
      <c r="AW122" s="7" t="s">
        <v>285</v>
      </c>
      <c r="AX122" s="12">
        <v>150480</v>
      </c>
      <c r="AY122" s="12">
        <v>50160</v>
      </c>
      <c r="BE122" t="s">
        <v>142</v>
      </c>
      <c r="BF122" t="s">
        <v>206</v>
      </c>
      <c r="BK122" s="8" t="s">
        <v>142</v>
      </c>
      <c r="BL122" s="8" t="s">
        <v>171</v>
      </c>
    </row>
    <row r="123" spans="24:64" x14ac:dyDescent="0.25">
      <c r="X123" s="7" t="s">
        <v>143</v>
      </c>
      <c r="Y123" s="8" t="s">
        <v>176</v>
      </c>
      <c r="Z123" s="8">
        <v>1</v>
      </c>
      <c r="AA123" s="7" t="s">
        <v>207</v>
      </c>
      <c r="AB123" s="8" t="s">
        <v>143</v>
      </c>
      <c r="AC123" s="8">
        <v>15</v>
      </c>
      <c r="AQ123" s="7" t="s">
        <v>114</v>
      </c>
      <c r="AR123" s="7" t="s">
        <v>69</v>
      </c>
      <c r="AS123" s="8" t="s">
        <v>176</v>
      </c>
      <c r="AT123" s="8">
        <v>1</v>
      </c>
      <c r="AU123" s="7" t="s">
        <v>207</v>
      </c>
      <c r="AV123" s="8" t="s">
        <v>143</v>
      </c>
      <c r="AW123" s="7" t="s">
        <v>286</v>
      </c>
      <c r="AX123" s="12">
        <v>60000</v>
      </c>
      <c r="AY123" s="12">
        <v>30000</v>
      </c>
      <c r="BE123" t="s">
        <v>143</v>
      </c>
      <c r="BF123" t="s">
        <v>207</v>
      </c>
      <c r="BK123" s="8" t="s">
        <v>143</v>
      </c>
      <c r="BL123" s="8" t="s">
        <v>176</v>
      </c>
    </row>
    <row r="124" spans="24:64" x14ac:dyDescent="0.25">
      <c r="X124" s="7" t="s">
        <v>143</v>
      </c>
      <c r="Y124" s="8" t="s">
        <v>176</v>
      </c>
      <c r="Z124" s="8">
        <v>2</v>
      </c>
      <c r="AA124" s="7" t="s">
        <v>207</v>
      </c>
      <c r="AB124" s="8" t="s">
        <v>143</v>
      </c>
      <c r="AC124" s="8">
        <v>15</v>
      </c>
      <c r="AQ124" s="7" t="s">
        <v>114</v>
      </c>
      <c r="AR124" s="7" t="s">
        <v>69</v>
      </c>
      <c r="AS124" s="8" t="s">
        <v>176</v>
      </c>
      <c r="AT124" s="8">
        <v>2</v>
      </c>
      <c r="AU124" s="7" t="s">
        <v>207</v>
      </c>
      <c r="AV124" s="8" t="s">
        <v>143</v>
      </c>
      <c r="AW124" s="7" t="s">
        <v>286</v>
      </c>
      <c r="AX124" s="12">
        <v>60000</v>
      </c>
      <c r="AY124" s="12">
        <v>30000</v>
      </c>
      <c r="BE124" t="s">
        <v>143</v>
      </c>
      <c r="BF124" t="s">
        <v>207</v>
      </c>
      <c r="BK124" s="8" t="s">
        <v>143</v>
      </c>
      <c r="BL124" s="8" t="s">
        <v>176</v>
      </c>
    </row>
    <row r="125" spans="24:64" x14ac:dyDescent="0.25">
      <c r="X125" s="7" t="s">
        <v>144</v>
      </c>
      <c r="Y125" s="8" t="s">
        <v>182</v>
      </c>
      <c r="Z125" s="8">
        <v>1</v>
      </c>
      <c r="AA125" s="7" t="s">
        <v>208</v>
      </c>
      <c r="AB125" s="8" t="s">
        <v>144</v>
      </c>
      <c r="AC125" s="8">
        <v>15</v>
      </c>
      <c r="AQ125" s="7" t="s">
        <v>114</v>
      </c>
      <c r="AR125" s="7" t="s">
        <v>69</v>
      </c>
      <c r="AS125" s="8" t="s">
        <v>182</v>
      </c>
      <c r="AT125" s="8">
        <v>1</v>
      </c>
      <c r="AU125" s="7" t="s">
        <v>208</v>
      </c>
      <c r="AV125" s="8" t="s">
        <v>144</v>
      </c>
      <c r="AW125" s="7" t="s">
        <v>287</v>
      </c>
      <c r="AX125" s="12">
        <v>99612</v>
      </c>
      <c r="AY125" s="12">
        <v>33204</v>
      </c>
      <c r="BE125" t="s">
        <v>144</v>
      </c>
      <c r="BF125" t="s">
        <v>208</v>
      </c>
      <c r="BK125" s="8" t="s">
        <v>144</v>
      </c>
      <c r="BL125" s="8" t="s">
        <v>182</v>
      </c>
    </row>
    <row r="126" spans="24:64" x14ac:dyDescent="0.25">
      <c r="X126" s="7" t="s">
        <v>144</v>
      </c>
      <c r="Y126" s="8" t="s">
        <v>182</v>
      </c>
      <c r="Z126" s="8">
        <v>2</v>
      </c>
      <c r="AA126" s="7" t="s">
        <v>208</v>
      </c>
      <c r="AB126" s="8" t="s">
        <v>144</v>
      </c>
      <c r="AC126" s="8">
        <v>15</v>
      </c>
      <c r="AQ126" s="7" t="s">
        <v>114</v>
      </c>
      <c r="AR126" s="7" t="s">
        <v>69</v>
      </c>
      <c r="AS126" s="8" t="s">
        <v>182</v>
      </c>
      <c r="AT126" s="8">
        <v>2</v>
      </c>
      <c r="AU126" s="7" t="s">
        <v>208</v>
      </c>
      <c r="AV126" s="8" t="s">
        <v>144</v>
      </c>
      <c r="AW126" s="7" t="s">
        <v>287</v>
      </c>
      <c r="AX126" s="12">
        <v>99612</v>
      </c>
      <c r="AY126" s="12">
        <v>33204</v>
      </c>
      <c r="BE126" t="s">
        <v>144</v>
      </c>
      <c r="BF126" t="s">
        <v>208</v>
      </c>
      <c r="BK126" s="8" t="s">
        <v>144</v>
      </c>
      <c r="BL126" s="8" t="s">
        <v>182</v>
      </c>
    </row>
    <row r="127" spans="24:64" x14ac:dyDescent="0.25">
      <c r="X127" s="7" t="s">
        <v>144</v>
      </c>
      <c r="Y127" s="8" t="s">
        <v>182</v>
      </c>
      <c r="Z127" s="8">
        <v>3</v>
      </c>
      <c r="AA127" s="7" t="s">
        <v>208</v>
      </c>
      <c r="AB127" s="8" t="s">
        <v>144</v>
      </c>
      <c r="AC127" s="8">
        <v>15</v>
      </c>
      <c r="AQ127" s="7" t="s">
        <v>114</v>
      </c>
      <c r="AR127" s="7" t="s">
        <v>69</v>
      </c>
      <c r="AS127" s="8" t="s">
        <v>182</v>
      </c>
      <c r="AT127" s="8">
        <v>3</v>
      </c>
      <c r="AU127" s="7" t="s">
        <v>208</v>
      </c>
      <c r="AV127" s="8" t="s">
        <v>144</v>
      </c>
      <c r="AW127" s="7" t="s">
        <v>287</v>
      </c>
      <c r="AX127" s="12">
        <v>99612</v>
      </c>
      <c r="AY127" s="12">
        <v>33204</v>
      </c>
      <c r="BE127" t="s">
        <v>144</v>
      </c>
      <c r="BF127" t="s">
        <v>208</v>
      </c>
      <c r="BK127" s="8" t="s">
        <v>144</v>
      </c>
      <c r="BL127" s="8" t="s">
        <v>182</v>
      </c>
    </row>
    <row r="128" spans="24:64" x14ac:dyDescent="0.25">
      <c r="X128" s="7" t="s">
        <v>145</v>
      </c>
      <c r="Y128" s="8" t="s">
        <v>86</v>
      </c>
      <c r="Z128" s="8">
        <v>1</v>
      </c>
      <c r="AA128" s="7" t="s">
        <v>209</v>
      </c>
      <c r="AB128" s="8" t="s">
        <v>145</v>
      </c>
      <c r="AC128" s="8">
        <v>15</v>
      </c>
      <c r="AQ128" s="7" t="s">
        <v>105</v>
      </c>
      <c r="AR128" s="7" t="s">
        <v>51</v>
      </c>
      <c r="AS128" s="8" t="s">
        <v>86</v>
      </c>
      <c r="AT128" s="8">
        <v>1</v>
      </c>
      <c r="AU128" s="7" t="s">
        <v>209</v>
      </c>
      <c r="AV128" s="8" t="s">
        <v>145</v>
      </c>
      <c r="AW128" s="7" t="s">
        <v>252</v>
      </c>
      <c r="AX128" s="12">
        <v>171000</v>
      </c>
      <c r="AY128" s="12">
        <v>57000</v>
      </c>
      <c r="BE128" t="s">
        <v>145</v>
      </c>
      <c r="BF128" t="s">
        <v>209</v>
      </c>
      <c r="BK128" s="8" t="s">
        <v>145</v>
      </c>
      <c r="BL128" s="8" t="s">
        <v>86</v>
      </c>
    </row>
    <row r="129" spans="24:64" x14ac:dyDescent="0.25">
      <c r="X129" s="7" t="s">
        <v>145</v>
      </c>
      <c r="Y129" s="8" t="s">
        <v>86</v>
      </c>
      <c r="Z129" s="8">
        <v>2</v>
      </c>
      <c r="AA129" s="7" t="s">
        <v>209</v>
      </c>
      <c r="AB129" s="8" t="s">
        <v>145</v>
      </c>
      <c r="AC129" s="8">
        <v>15</v>
      </c>
      <c r="AQ129" s="7" t="s">
        <v>105</v>
      </c>
      <c r="AR129" s="7" t="s">
        <v>51</v>
      </c>
      <c r="AS129" s="8" t="s">
        <v>86</v>
      </c>
      <c r="AT129" s="8">
        <v>2</v>
      </c>
      <c r="AU129" s="7" t="s">
        <v>209</v>
      </c>
      <c r="AV129" s="8" t="s">
        <v>145</v>
      </c>
      <c r="AW129" s="7" t="s">
        <v>252</v>
      </c>
      <c r="AX129" s="12">
        <v>171000</v>
      </c>
      <c r="AY129" s="12">
        <v>57000</v>
      </c>
      <c r="BE129" t="s">
        <v>145</v>
      </c>
      <c r="BF129" t="s">
        <v>209</v>
      </c>
      <c r="BK129" s="8" t="s">
        <v>145</v>
      </c>
      <c r="BL129" s="8" t="s">
        <v>86</v>
      </c>
    </row>
    <row r="130" spans="24:64" x14ac:dyDescent="0.25">
      <c r="X130" s="7" t="s">
        <v>145</v>
      </c>
      <c r="Y130" s="8" t="s">
        <v>86</v>
      </c>
      <c r="Z130" s="8">
        <v>3</v>
      </c>
      <c r="AA130" s="7" t="s">
        <v>209</v>
      </c>
      <c r="AB130" s="8" t="s">
        <v>145</v>
      </c>
      <c r="AC130" s="8">
        <v>15</v>
      </c>
      <c r="AQ130" s="7" t="s">
        <v>105</v>
      </c>
      <c r="AR130" s="7" t="s">
        <v>51</v>
      </c>
      <c r="AS130" s="8" t="s">
        <v>86</v>
      </c>
      <c r="AT130" s="8">
        <v>3</v>
      </c>
      <c r="AU130" s="7" t="s">
        <v>209</v>
      </c>
      <c r="AV130" s="8" t="s">
        <v>145</v>
      </c>
      <c r="AW130" s="7" t="s">
        <v>252</v>
      </c>
      <c r="AX130" s="12">
        <v>171000</v>
      </c>
      <c r="AY130" s="12">
        <v>57000</v>
      </c>
      <c r="BE130" t="s">
        <v>145</v>
      </c>
      <c r="BF130" t="s">
        <v>209</v>
      </c>
      <c r="BK130" s="8" t="s">
        <v>145</v>
      </c>
      <c r="BL130" s="8" t="s">
        <v>86</v>
      </c>
    </row>
    <row r="131" spans="24:64" x14ac:dyDescent="0.25">
      <c r="X131" s="7" t="s">
        <v>146</v>
      </c>
      <c r="Y131" s="8" t="s">
        <v>151</v>
      </c>
      <c r="Z131" s="8">
        <v>1</v>
      </c>
      <c r="AA131" s="7" t="s">
        <v>210</v>
      </c>
      <c r="AB131" s="8" t="s">
        <v>146</v>
      </c>
      <c r="AC131" s="8">
        <v>20</v>
      </c>
      <c r="AQ131" s="7" t="s">
        <v>105</v>
      </c>
      <c r="AR131" s="7" t="s">
        <v>51</v>
      </c>
      <c r="AS131" s="8" t="s">
        <v>151</v>
      </c>
      <c r="AT131" s="8">
        <v>1</v>
      </c>
      <c r="AU131" s="7" t="s">
        <v>210</v>
      </c>
      <c r="AV131" s="8" t="s">
        <v>146</v>
      </c>
      <c r="AW131" s="7" t="s">
        <v>253</v>
      </c>
      <c r="AX131" s="12">
        <v>100000</v>
      </c>
      <c r="AY131" s="12">
        <v>50000</v>
      </c>
      <c r="BE131" t="s">
        <v>146</v>
      </c>
      <c r="BF131" t="s">
        <v>210</v>
      </c>
      <c r="BK131" s="8" t="s">
        <v>146</v>
      </c>
      <c r="BL131" s="8" t="s">
        <v>151</v>
      </c>
    </row>
    <row r="132" spans="24:64" x14ac:dyDescent="0.25">
      <c r="X132" s="7" t="s">
        <v>146</v>
      </c>
      <c r="Y132" s="8" t="s">
        <v>151</v>
      </c>
      <c r="Z132" s="8">
        <v>2</v>
      </c>
      <c r="AA132" s="7" t="s">
        <v>210</v>
      </c>
      <c r="AB132" s="8" t="s">
        <v>146</v>
      </c>
      <c r="AC132" s="8">
        <v>20</v>
      </c>
      <c r="AQ132" s="7" t="s">
        <v>105</v>
      </c>
      <c r="AR132" s="7" t="s">
        <v>51</v>
      </c>
      <c r="AS132" s="8" t="s">
        <v>151</v>
      </c>
      <c r="AT132" s="8">
        <v>2</v>
      </c>
      <c r="AU132" s="7" t="s">
        <v>210</v>
      </c>
      <c r="AV132" s="8" t="s">
        <v>146</v>
      </c>
      <c r="AW132" s="7" t="s">
        <v>253</v>
      </c>
      <c r="AX132" s="12">
        <v>100000</v>
      </c>
      <c r="AY132" s="12">
        <v>50000</v>
      </c>
      <c r="BE132" t="s">
        <v>146</v>
      </c>
      <c r="BF132" t="s">
        <v>210</v>
      </c>
      <c r="BK132" s="8" t="s">
        <v>146</v>
      </c>
      <c r="BL132" s="8" t="s">
        <v>151</v>
      </c>
    </row>
    <row r="133" spans="24:64" x14ac:dyDescent="0.25">
      <c r="X133" s="7" t="s">
        <v>147</v>
      </c>
      <c r="Y133" s="8" t="s">
        <v>171</v>
      </c>
      <c r="Z133" s="8">
        <v>1</v>
      </c>
      <c r="AA133" s="9" t="s">
        <v>211</v>
      </c>
      <c r="AB133" s="8" t="s">
        <v>147</v>
      </c>
      <c r="AC133" s="8">
        <v>40</v>
      </c>
      <c r="AQ133" s="7" t="s">
        <v>112</v>
      </c>
      <c r="AR133" s="7" t="s">
        <v>39</v>
      </c>
      <c r="AS133" s="8" t="s">
        <v>171</v>
      </c>
      <c r="AT133" s="8">
        <v>1</v>
      </c>
      <c r="AU133" s="9" t="s">
        <v>211</v>
      </c>
      <c r="AV133" s="8" t="s">
        <v>147</v>
      </c>
      <c r="AW133" s="7" t="s">
        <v>288</v>
      </c>
      <c r="AX133" s="12">
        <v>48600</v>
      </c>
      <c r="AY133" s="12">
        <v>24300</v>
      </c>
      <c r="BE133" t="s">
        <v>147</v>
      </c>
      <c r="BF133" t="s">
        <v>211</v>
      </c>
      <c r="BK133" s="8" t="s">
        <v>147</v>
      </c>
      <c r="BL133" s="8" t="s">
        <v>171</v>
      </c>
    </row>
    <row r="134" spans="24:64" x14ac:dyDescent="0.25">
      <c r="X134" s="7" t="s">
        <v>147</v>
      </c>
      <c r="Y134" s="8" t="s">
        <v>171</v>
      </c>
      <c r="Z134" s="8">
        <v>2</v>
      </c>
      <c r="AA134" s="9" t="s">
        <v>211</v>
      </c>
      <c r="AB134" s="8" t="s">
        <v>147</v>
      </c>
      <c r="AC134" s="8">
        <v>40</v>
      </c>
      <c r="AQ134" s="7" t="s">
        <v>112</v>
      </c>
      <c r="AR134" s="7" t="s">
        <v>39</v>
      </c>
      <c r="AS134" s="8" t="s">
        <v>171</v>
      </c>
      <c r="AT134" s="8">
        <v>2</v>
      </c>
      <c r="AU134" s="9" t="s">
        <v>211</v>
      </c>
      <c r="AV134" s="8" t="s">
        <v>147</v>
      </c>
      <c r="AW134" s="7" t="s">
        <v>288</v>
      </c>
      <c r="AX134" s="12">
        <v>48600</v>
      </c>
      <c r="AY134" s="12">
        <v>24300</v>
      </c>
      <c r="BE134" t="s">
        <v>147</v>
      </c>
      <c r="BF134" t="s">
        <v>211</v>
      </c>
      <c r="BK134" s="8" t="s">
        <v>147</v>
      </c>
      <c r="BL134" s="8" t="s">
        <v>171</v>
      </c>
    </row>
    <row r="135" spans="24:64" x14ac:dyDescent="0.25">
      <c r="X135" s="7" t="s">
        <v>148</v>
      </c>
      <c r="Y135" s="8" t="s">
        <v>176</v>
      </c>
      <c r="Z135" s="8">
        <v>1</v>
      </c>
      <c r="AA135" s="9" t="s">
        <v>212</v>
      </c>
      <c r="AB135" s="8" t="s">
        <v>148</v>
      </c>
      <c r="AC135" s="8">
        <v>15</v>
      </c>
      <c r="AQ135" s="7" t="s">
        <v>112</v>
      </c>
      <c r="AR135" s="7" t="s">
        <v>39</v>
      </c>
      <c r="AS135" s="8" t="s">
        <v>176</v>
      </c>
      <c r="AT135" s="8">
        <v>1</v>
      </c>
      <c r="AU135" s="9" t="s">
        <v>212</v>
      </c>
      <c r="AV135" s="8" t="s">
        <v>148</v>
      </c>
      <c r="AW135" s="7" t="s">
        <v>289</v>
      </c>
      <c r="AX135" s="12">
        <v>51000</v>
      </c>
      <c r="AY135" s="12">
        <v>25500</v>
      </c>
      <c r="BE135" t="s">
        <v>148</v>
      </c>
      <c r="BF135" t="s">
        <v>212</v>
      </c>
      <c r="BK135" s="8" t="s">
        <v>148</v>
      </c>
      <c r="BL135" s="8" t="s">
        <v>176</v>
      </c>
    </row>
    <row r="136" spans="24:64" x14ac:dyDescent="0.25">
      <c r="X136" s="7" t="s">
        <v>148</v>
      </c>
      <c r="Y136" s="8" t="s">
        <v>176</v>
      </c>
      <c r="Z136" s="8">
        <v>2</v>
      </c>
      <c r="AA136" s="9" t="s">
        <v>212</v>
      </c>
      <c r="AB136" s="8" t="s">
        <v>148</v>
      </c>
      <c r="AC136" s="8">
        <v>15</v>
      </c>
      <c r="AQ136" s="7" t="s">
        <v>112</v>
      </c>
      <c r="AR136" s="7" t="s">
        <v>39</v>
      </c>
      <c r="AS136" s="8" t="s">
        <v>176</v>
      </c>
      <c r="AT136" s="8">
        <v>2</v>
      </c>
      <c r="AU136" s="9" t="s">
        <v>212</v>
      </c>
      <c r="AV136" s="8" t="s">
        <v>148</v>
      </c>
      <c r="AW136" s="7" t="s">
        <v>289</v>
      </c>
      <c r="AX136" s="12">
        <v>51000</v>
      </c>
      <c r="AY136" s="12">
        <v>25500</v>
      </c>
      <c r="BE136" t="s">
        <v>148</v>
      </c>
      <c r="BF136" t="s">
        <v>212</v>
      </c>
      <c r="BK136" s="8" t="s">
        <v>148</v>
      </c>
      <c r="BL136" s="8" t="s">
        <v>176</v>
      </c>
    </row>
    <row r="137" spans="24:64" x14ac:dyDescent="0.25">
      <c r="X137" s="7" t="s">
        <v>149</v>
      </c>
      <c r="Y137" s="8" t="s">
        <v>86</v>
      </c>
      <c r="Z137" s="8">
        <v>1</v>
      </c>
      <c r="AA137" s="7" t="s">
        <v>213</v>
      </c>
      <c r="AB137" s="8" t="s">
        <v>149</v>
      </c>
      <c r="AC137" s="8">
        <v>15</v>
      </c>
      <c r="AQ137" s="7" t="s">
        <v>106</v>
      </c>
      <c r="AR137" s="7" t="s">
        <v>45</v>
      </c>
      <c r="AS137" s="8" t="s">
        <v>86</v>
      </c>
      <c r="AT137" s="8">
        <v>1</v>
      </c>
      <c r="AU137" s="7" t="s">
        <v>213</v>
      </c>
      <c r="AV137" s="8" t="s">
        <v>149</v>
      </c>
      <c r="AW137" s="7" t="s">
        <v>290</v>
      </c>
      <c r="AX137" s="12">
        <v>200000</v>
      </c>
      <c r="AY137" s="12">
        <v>50000</v>
      </c>
      <c r="BE137" t="s">
        <v>149</v>
      </c>
      <c r="BF137" t="s">
        <v>213</v>
      </c>
      <c r="BK137" s="8" t="s">
        <v>149</v>
      </c>
      <c r="BL137" s="8" t="s">
        <v>86</v>
      </c>
    </row>
    <row r="138" spans="24:64" x14ac:dyDescent="0.25">
      <c r="X138" s="7" t="s">
        <v>149</v>
      </c>
      <c r="Y138" s="8" t="s">
        <v>86</v>
      </c>
      <c r="Z138" s="8">
        <v>2</v>
      </c>
      <c r="AA138" s="7" t="s">
        <v>213</v>
      </c>
      <c r="AB138" s="8" t="s">
        <v>149</v>
      </c>
      <c r="AC138" s="8">
        <v>15</v>
      </c>
      <c r="AQ138" s="7" t="s">
        <v>106</v>
      </c>
      <c r="AR138" s="7" t="s">
        <v>45</v>
      </c>
      <c r="AS138" s="8" t="s">
        <v>86</v>
      </c>
      <c r="AT138" s="8">
        <v>2</v>
      </c>
      <c r="AU138" s="7" t="s">
        <v>213</v>
      </c>
      <c r="AV138" s="8" t="s">
        <v>149</v>
      </c>
      <c r="AW138" s="7" t="s">
        <v>290</v>
      </c>
      <c r="AX138" s="12">
        <v>200000</v>
      </c>
      <c r="AY138" s="12">
        <v>50000</v>
      </c>
      <c r="BE138" t="s">
        <v>149</v>
      </c>
      <c r="BF138" t="s">
        <v>213</v>
      </c>
      <c r="BK138" s="8" t="s">
        <v>149</v>
      </c>
      <c r="BL138" s="8" t="s">
        <v>86</v>
      </c>
    </row>
    <row r="139" spans="24:64" x14ac:dyDescent="0.25">
      <c r="X139" s="7" t="s">
        <v>149</v>
      </c>
      <c r="Y139" s="8" t="s">
        <v>86</v>
      </c>
      <c r="Z139" s="8">
        <v>3</v>
      </c>
      <c r="AA139" s="7" t="s">
        <v>213</v>
      </c>
      <c r="AB139" s="8" t="s">
        <v>149</v>
      </c>
      <c r="AC139" s="8">
        <v>15</v>
      </c>
      <c r="AQ139" s="7" t="s">
        <v>106</v>
      </c>
      <c r="AR139" s="7" t="s">
        <v>45</v>
      </c>
      <c r="AS139" s="8" t="s">
        <v>86</v>
      </c>
      <c r="AT139" s="8">
        <v>3</v>
      </c>
      <c r="AU139" s="7" t="s">
        <v>213</v>
      </c>
      <c r="AV139" s="8" t="s">
        <v>149</v>
      </c>
      <c r="AW139" s="7" t="s">
        <v>290</v>
      </c>
      <c r="AX139" s="12">
        <v>200000</v>
      </c>
      <c r="AY139" s="12">
        <v>50000</v>
      </c>
      <c r="BE139" t="s">
        <v>149</v>
      </c>
      <c r="BF139" t="s">
        <v>213</v>
      </c>
      <c r="BK139" s="8" t="s">
        <v>149</v>
      </c>
      <c r="BL139" s="8" t="s">
        <v>86</v>
      </c>
    </row>
    <row r="140" spans="24:64" x14ac:dyDescent="0.25">
      <c r="X140" s="7" t="s">
        <v>149</v>
      </c>
      <c r="Y140" s="8" t="s">
        <v>86</v>
      </c>
      <c r="Z140" s="8">
        <v>4</v>
      </c>
      <c r="AA140" s="7" t="s">
        <v>213</v>
      </c>
      <c r="AB140" s="8" t="s">
        <v>149</v>
      </c>
      <c r="AC140" s="8">
        <v>15</v>
      </c>
      <c r="AQ140" s="7" t="s">
        <v>106</v>
      </c>
      <c r="AR140" s="7" t="s">
        <v>45</v>
      </c>
      <c r="AS140" s="8" t="s">
        <v>86</v>
      </c>
      <c r="AT140" s="8">
        <v>4</v>
      </c>
      <c r="AU140" s="7" t="s">
        <v>213</v>
      </c>
      <c r="AV140" s="8" t="s">
        <v>149</v>
      </c>
      <c r="AW140" s="7" t="s">
        <v>290</v>
      </c>
      <c r="AX140" s="12">
        <v>200000</v>
      </c>
      <c r="AY140" s="12">
        <v>50000</v>
      </c>
      <c r="BE140" t="s">
        <v>149</v>
      </c>
      <c r="BF140" t="s">
        <v>213</v>
      </c>
      <c r="BK140" s="8" t="s">
        <v>149</v>
      </c>
      <c r="BL140" s="8" t="s">
        <v>86</v>
      </c>
    </row>
    <row r="141" spans="24:64" x14ac:dyDescent="0.25">
      <c r="X141" s="7" t="s">
        <v>150</v>
      </c>
      <c r="Y141" s="8" t="s">
        <v>171</v>
      </c>
      <c r="Z141" s="8">
        <v>1</v>
      </c>
      <c r="AA141" s="7" t="s">
        <v>214</v>
      </c>
      <c r="AB141" s="8" t="s">
        <v>150</v>
      </c>
      <c r="AC141" s="8">
        <v>18</v>
      </c>
      <c r="AQ141" s="7" t="s">
        <v>106</v>
      </c>
      <c r="AR141" s="7" t="s">
        <v>45</v>
      </c>
      <c r="AS141" s="8" t="s">
        <v>171</v>
      </c>
      <c r="AT141" s="8">
        <v>1</v>
      </c>
      <c r="AU141" s="7" t="s">
        <v>214</v>
      </c>
      <c r="AV141" s="8" t="s">
        <v>150</v>
      </c>
      <c r="AW141" s="7" t="s">
        <v>291</v>
      </c>
      <c r="AX141" s="12">
        <v>200000</v>
      </c>
      <c r="AY141" s="12">
        <v>50000</v>
      </c>
      <c r="BE141" t="s">
        <v>150</v>
      </c>
      <c r="BF141" t="s">
        <v>214</v>
      </c>
      <c r="BK141" s="8" t="s">
        <v>150</v>
      </c>
      <c r="BL141" s="8" t="s">
        <v>171</v>
      </c>
    </row>
    <row r="142" spans="24:64" x14ac:dyDescent="0.25">
      <c r="X142" s="7" t="s">
        <v>150</v>
      </c>
      <c r="Y142" s="8" t="s">
        <v>171</v>
      </c>
      <c r="Z142" s="8">
        <v>2</v>
      </c>
      <c r="AA142" s="7" t="s">
        <v>214</v>
      </c>
      <c r="AB142" s="8" t="s">
        <v>150</v>
      </c>
      <c r="AC142" s="8">
        <v>18</v>
      </c>
      <c r="AQ142" s="7" t="s">
        <v>106</v>
      </c>
      <c r="AR142" s="7" t="s">
        <v>45</v>
      </c>
      <c r="AS142" s="8" t="s">
        <v>171</v>
      </c>
      <c r="AT142" s="8">
        <v>2</v>
      </c>
      <c r="AU142" s="7" t="s">
        <v>214</v>
      </c>
      <c r="AV142" s="8" t="s">
        <v>150</v>
      </c>
      <c r="AW142" s="7" t="s">
        <v>291</v>
      </c>
      <c r="AX142" s="12">
        <v>200000</v>
      </c>
      <c r="AY142" s="12">
        <v>50000</v>
      </c>
      <c r="BE142" t="s">
        <v>150</v>
      </c>
      <c r="BF142" t="s">
        <v>214</v>
      </c>
      <c r="BK142" s="8" t="s">
        <v>150</v>
      </c>
      <c r="BL142" s="8" t="s">
        <v>171</v>
      </c>
    </row>
    <row r="143" spans="24:64" x14ac:dyDescent="0.25">
      <c r="X143" s="7" t="s">
        <v>150</v>
      </c>
      <c r="Y143" s="8" t="s">
        <v>171</v>
      </c>
      <c r="Z143" s="8">
        <v>3</v>
      </c>
      <c r="AA143" s="7" t="s">
        <v>214</v>
      </c>
      <c r="AB143" s="8" t="s">
        <v>150</v>
      </c>
      <c r="AC143" s="8">
        <v>18</v>
      </c>
      <c r="AQ143" s="7" t="s">
        <v>106</v>
      </c>
      <c r="AR143" s="7" t="s">
        <v>45</v>
      </c>
      <c r="AS143" s="8" t="s">
        <v>171</v>
      </c>
      <c r="AT143" s="8">
        <v>3</v>
      </c>
      <c r="AU143" s="7" t="s">
        <v>214</v>
      </c>
      <c r="AV143" s="8" t="s">
        <v>150</v>
      </c>
      <c r="AW143" s="7" t="s">
        <v>291</v>
      </c>
      <c r="AX143" s="12">
        <v>200000</v>
      </c>
      <c r="AY143" s="12">
        <v>50000</v>
      </c>
      <c r="BE143" t="s">
        <v>150</v>
      </c>
      <c r="BF143" t="s">
        <v>214</v>
      </c>
      <c r="BK143" s="8" t="s">
        <v>150</v>
      </c>
      <c r="BL143" s="8" t="s">
        <v>171</v>
      </c>
    </row>
    <row r="144" spans="24:64" x14ac:dyDescent="0.25">
      <c r="X144" s="7" t="s">
        <v>150</v>
      </c>
      <c r="Y144" s="8" t="s">
        <v>171</v>
      </c>
      <c r="Z144" s="8">
        <v>4</v>
      </c>
      <c r="AA144" s="7" t="s">
        <v>214</v>
      </c>
      <c r="AB144" s="8" t="s">
        <v>150</v>
      </c>
      <c r="AC144" s="8">
        <v>18</v>
      </c>
      <c r="AQ144" s="7" t="s">
        <v>106</v>
      </c>
      <c r="AR144" s="7" t="s">
        <v>45</v>
      </c>
      <c r="AS144" s="8" t="s">
        <v>171</v>
      </c>
      <c r="AT144" s="8">
        <v>4</v>
      </c>
      <c r="AU144" s="7" t="s">
        <v>214</v>
      </c>
      <c r="AV144" s="8" t="s">
        <v>150</v>
      </c>
      <c r="AW144" s="7" t="s">
        <v>291</v>
      </c>
      <c r="AX144" s="12">
        <v>200000</v>
      </c>
      <c r="AY144" s="12">
        <v>50000</v>
      </c>
      <c r="BE144" t="s">
        <v>150</v>
      </c>
      <c r="BF144" t="s">
        <v>214</v>
      </c>
      <c r="BK144" s="8" t="s">
        <v>150</v>
      </c>
      <c r="BL144" s="8" t="s">
        <v>171</v>
      </c>
    </row>
    <row r="145" spans="24:64" x14ac:dyDescent="0.25">
      <c r="X145" s="7" t="s">
        <v>152</v>
      </c>
      <c r="Y145" s="8" t="s">
        <v>86</v>
      </c>
      <c r="Z145" s="8">
        <v>1</v>
      </c>
      <c r="AA145" s="7" t="s">
        <v>215</v>
      </c>
      <c r="AB145" s="8" t="s">
        <v>152</v>
      </c>
      <c r="AC145" s="8">
        <v>15</v>
      </c>
      <c r="AQ145" s="7" t="s">
        <v>107</v>
      </c>
      <c r="AR145" s="7" t="s">
        <v>48</v>
      </c>
      <c r="AS145" s="8" t="s">
        <v>86</v>
      </c>
      <c r="AT145" s="8">
        <v>1</v>
      </c>
      <c r="AU145" s="7" t="s">
        <v>215</v>
      </c>
      <c r="AV145" s="8" t="s">
        <v>152</v>
      </c>
      <c r="AW145" s="7" t="s">
        <v>292</v>
      </c>
      <c r="AX145" s="12">
        <v>150300</v>
      </c>
      <c r="AY145" s="12">
        <v>50100</v>
      </c>
      <c r="BE145" t="s">
        <v>152</v>
      </c>
      <c r="BF145" t="s">
        <v>215</v>
      </c>
      <c r="BK145" s="8" t="s">
        <v>152</v>
      </c>
      <c r="BL145" s="8" t="s">
        <v>86</v>
      </c>
    </row>
    <row r="146" spans="24:64" x14ac:dyDescent="0.25">
      <c r="X146" s="7" t="s">
        <v>152</v>
      </c>
      <c r="Y146" s="8" t="s">
        <v>86</v>
      </c>
      <c r="Z146" s="8">
        <v>2</v>
      </c>
      <c r="AA146" s="7" t="s">
        <v>215</v>
      </c>
      <c r="AB146" s="8" t="s">
        <v>152</v>
      </c>
      <c r="AC146" s="8">
        <v>15</v>
      </c>
      <c r="AQ146" s="7" t="s">
        <v>107</v>
      </c>
      <c r="AR146" s="7" t="s">
        <v>48</v>
      </c>
      <c r="AS146" s="8" t="s">
        <v>86</v>
      </c>
      <c r="AT146" s="8">
        <v>2</v>
      </c>
      <c r="AU146" s="7" t="s">
        <v>215</v>
      </c>
      <c r="AV146" s="8" t="s">
        <v>152</v>
      </c>
      <c r="AW146" s="7" t="s">
        <v>292</v>
      </c>
      <c r="AX146" s="12">
        <v>150300</v>
      </c>
      <c r="AY146" s="12">
        <v>50100</v>
      </c>
      <c r="BE146" t="s">
        <v>152</v>
      </c>
      <c r="BF146" t="s">
        <v>215</v>
      </c>
      <c r="BK146" s="8" t="s">
        <v>152</v>
      </c>
      <c r="BL146" s="8" t="s">
        <v>86</v>
      </c>
    </row>
    <row r="147" spans="24:64" x14ac:dyDescent="0.25">
      <c r="X147" s="7" t="s">
        <v>152</v>
      </c>
      <c r="Y147" s="8" t="s">
        <v>86</v>
      </c>
      <c r="Z147" s="8">
        <v>3</v>
      </c>
      <c r="AA147" s="7" t="s">
        <v>215</v>
      </c>
      <c r="AB147" s="8" t="s">
        <v>152</v>
      </c>
      <c r="AC147" s="8">
        <v>15</v>
      </c>
      <c r="AQ147" s="7" t="s">
        <v>107</v>
      </c>
      <c r="AR147" s="7" t="s">
        <v>48</v>
      </c>
      <c r="AS147" s="8" t="s">
        <v>86</v>
      </c>
      <c r="AT147" s="8">
        <v>3</v>
      </c>
      <c r="AU147" s="7" t="s">
        <v>215</v>
      </c>
      <c r="AV147" s="8" t="s">
        <v>152</v>
      </c>
      <c r="AW147" s="7" t="s">
        <v>292</v>
      </c>
      <c r="AX147" s="12">
        <v>150300</v>
      </c>
      <c r="AY147" s="12">
        <v>50100</v>
      </c>
      <c r="BE147" t="s">
        <v>152</v>
      </c>
      <c r="BF147" t="s">
        <v>215</v>
      </c>
      <c r="BK147" s="8" t="s">
        <v>152</v>
      </c>
      <c r="BL147" s="8" t="s">
        <v>86</v>
      </c>
    </row>
    <row r="148" spans="24:64" x14ac:dyDescent="0.25">
      <c r="X148" s="7" t="s">
        <v>153</v>
      </c>
      <c r="Y148" s="8" t="s">
        <v>86</v>
      </c>
      <c r="Z148" s="8">
        <v>1</v>
      </c>
      <c r="AA148" s="7" t="s">
        <v>216</v>
      </c>
      <c r="AB148" s="8" t="s">
        <v>153</v>
      </c>
      <c r="AC148" s="8">
        <v>15</v>
      </c>
      <c r="AQ148" s="7" t="s">
        <v>108</v>
      </c>
      <c r="AR148" s="7" t="s">
        <v>54</v>
      </c>
      <c r="AS148" s="8" t="s">
        <v>86</v>
      </c>
      <c r="AT148" s="8">
        <v>1</v>
      </c>
      <c r="AU148" s="7" t="s">
        <v>216</v>
      </c>
      <c r="AV148" s="8" t="s">
        <v>153</v>
      </c>
      <c r="AW148" s="7" t="s">
        <v>293</v>
      </c>
      <c r="AX148" s="12">
        <v>90000</v>
      </c>
      <c r="AY148" s="12">
        <v>30000</v>
      </c>
      <c r="BE148" t="s">
        <v>153</v>
      </c>
      <c r="BF148" t="s">
        <v>216</v>
      </c>
      <c r="BK148" s="8" t="s">
        <v>153</v>
      </c>
      <c r="BL148" s="8" t="s">
        <v>86</v>
      </c>
    </row>
    <row r="149" spans="24:64" x14ac:dyDescent="0.25">
      <c r="X149" s="7" t="s">
        <v>153</v>
      </c>
      <c r="Y149" s="8" t="s">
        <v>86</v>
      </c>
      <c r="Z149" s="8">
        <v>2</v>
      </c>
      <c r="AA149" s="7" t="s">
        <v>216</v>
      </c>
      <c r="AB149" s="8" t="s">
        <v>153</v>
      </c>
      <c r="AC149" s="8">
        <v>15</v>
      </c>
      <c r="AQ149" s="7" t="s">
        <v>108</v>
      </c>
      <c r="AR149" s="7" t="s">
        <v>54</v>
      </c>
      <c r="AS149" s="8" t="s">
        <v>86</v>
      </c>
      <c r="AT149" s="8">
        <v>2</v>
      </c>
      <c r="AU149" s="7" t="s">
        <v>216</v>
      </c>
      <c r="AV149" s="8" t="s">
        <v>153</v>
      </c>
      <c r="AW149" s="7" t="s">
        <v>293</v>
      </c>
      <c r="AX149" s="12">
        <v>90000</v>
      </c>
      <c r="AY149" s="12">
        <v>30000</v>
      </c>
      <c r="BE149" t="s">
        <v>153</v>
      </c>
      <c r="BF149" t="s">
        <v>216</v>
      </c>
      <c r="BK149" s="8" t="s">
        <v>153</v>
      </c>
      <c r="BL149" s="8" t="s">
        <v>86</v>
      </c>
    </row>
    <row r="150" spans="24:64" x14ac:dyDescent="0.25">
      <c r="X150" s="7" t="s">
        <v>153</v>
      </c>
      <c r="Y150" s="8" t="s">
        <v>86</v>
      </c>
      <c r="Z150" s="8">
        <v>3</v>
      </c>
      <c r="AA150" s="7" t="s">
        <v>216</v>
      </c>
      <c r="AB150" s="8" t="s">
        <v>153</v>
      </c>
      <c r="AC150" s="8">
        <v>15</v>
      </c>
      <c r="AQ150" s="7" t="s">
        <v>108</v>
      </c>
      <c r="AR150" s="7" t="s">
        <v>54</v>
      </c>
      <c r="AS150" s="8" t="s">
        <v>86</v>
      </c>
      <c r="AT150" s="8">
        <v>3</v>
      </c>
      <c r="AU150" s="7" t="s">
        <v>216</v>
      </c>
      <c r="AV150" s="8" t="s">
        <v>153</v>
      </c>
      <c r="AW150" s="7" t="s">
        <v>293</v>
      </c>
      <c r="AX150" s="12">
        <v>90000</v>
      </c>
      <c r="AY150" s="12">
        <v>30000</v>
      </c>
      <c r="BE150" t="s">
        <v>153</v>
      </c>
      <c r="BF150" t="s">
        <v>216</v>
      </c>
      <c r="BK150" s="8" t="s">
        <v>153</v>
      </c>
      <c r="BL150" s="8" t="s">
        <v>86</v>
      </c>
    </row>
    <row r="151" spans="24:64" x14ac:dyDescent="0.25">
      <c r="X151" s="7" t="s">
        <v>154</v>
      </c>
      <c r="Y151" s="8" t="s">
        <v>171</v>
      </c>
      <c r="Z151" s="8">
        <v>1</v>
      </c>
      <c r="AA151" s="7" t="s">
        <v>217</v>
      </c>
      <c r="AB151" s="8" t="s">
        <v>154</v>
      </c>
      <c r="AC151" s="8">
        <v>15</v>
      </c>
      <c r="AQ151" s="7" t="s">
        <v>108</v>
      </c>
      <c r="AR151" s="7" t="s">
        <v>54</v>
      </c>
      <c r="AS151" s="8" t="s">
        <v>171</v>
      </c>
      <c r="AT151" s="8">
        <v>1</v>
      </c>
      <c r="AU151" s="7" t="s">
        <v>217</v>
      </c>
      <c r="AV151" s="8" t="s">
        <v>154</v>
      </c>
      <c r="AW151" s="7" t="s">
        <v>294</v>
      </c>
      <c r="AX151" s="12">
        <v>90000</v>
      </c>
      <c r="AY151" s="12">
        <v>30000</v>
      </c>
      <c r="BE151" t="s">
        <v>154</v>
      </c>
      <c r="BF151" t="s">
        <v>217</v>
      </c>
      <c r="BK151" s="8" t="s">
        <v>154</v>
      </c>
      <c r="BL151" s="8" t="s">
        <v>171</v>
      </c>
    </row>
    <row r="152" spans="24:64" x14ac:dyDescent="0.25">
      <c r="X152" s="7" t="s">
        <v>154</v>
      </c>
      <c r="Y152" s="8" t="s">
        <v>171</v>
      </c>
      <c r="Z152" s="8">
        <v>2</v>
      </c>
      <c r="AA152" s="7" t="s">
        <v>217</v>
      </c>
      <c r="AB152" s="8" t="s">
        <v>154</v>
      </c>
      <c r="AC152" s="8">
        <v>15</v>
      </c>
      <c r="AQ152" s="7" t="s">
        <v>108</v>
      </c>
      <c r="AR152" s="7" t="s">
        <v>54</v>
      </c>
      <c r="AS152" s="8" t="s">
        <v>171</v>
      </c>
      <c r="AT152" s="8">
        <v>2</v>
      </c>
      <c r="AU152" s="7" t="s">
        <v>217</v>
      </c>
      <c r="AV152" s="8" t="s">
        <v>154</v>
      </c>
      <c r="AW152" s="7" t="s">
        <v>294</v>
      </c>
      <c r="AX152" s="12">
        <v>90000</v>
      </c>
      <c r="AY152" s="12">
        <v>30000</v>
      </c>
      <c r="BE152" t="s">
        <v>154</v>
      </c>
      <c r="BF152" t="s">
        <v>217</v>
      </c>
      <c r="BK152" s="8" t="s">
        <v>154</v>
      </c>
      <c r="BL152" s="8" t="s">
        <v>171</v>
      </c>
    </row>
    <row r="153" spans="24:64" x14ac:dyDescent="0.25">
      <c r="X153" s="7" t="s">
        <v>154</v>
      </c>
      <c r="Y153" s="8" t="s">
        <v>171</v>
      </c>
      <c r="Z153" s="8">
        <v>3</v>
      </c>
      <c r="AA153" s="7" t="s">
        <v>217</v>
      </c>
      <c r="AB153" s="8" t="s">
        <v>154</v>
      </c>
      <c r="AC153" s="8">
        <v>15</v>
      </c>
      <c r="AQ153" s="7" t="s">
        <v>108</v>
      </c>
      <c r="AR153" s="7" t="s">
        <v>54</v>
      </c>
      <c r="AS153" s="8" t="s">
        <v>171</v>
      </c>
      <c r="AT153" s="8">
        <v>3</v>
      </c>
      <c r="AU153" s="7" t="s">
        <v>217</v>
      </c>
      <c r="AV153" s="8" t="s">
        <v>154</v>
      </c>
      <c r="AW153" s="7" t="s">
        <v>294</v>
      </c>
      <c r="AX153" s="12">
        <v>90000</v>
      </c>
      <c r="AY153" s="12">
        <v>30000</v>
      </c>
      <c r="BE153" t="s">
        <v>154</v>
      </c>
      <c r="BF153" t="s">
        <v>217</v>
      </c>
      <c r="BK153" s="8" t="s">
        <v>154</v>
      </c>
      <c r="BL153" s="8" t="s">
        <v>171</v>
      </c>
    </row>
    <row r="154" spans="24:64" x14ac:dyDescent="0.25">
      <c r="X154" s="7" t="s">
        <v>155</v>
      </c>
      <c r="Y154" s="8" t="s">
        <v>86</v>
      </c>
      <c r="Z154" s="8">
        <v>1</v>
      </c>
      <c r="AA154" s="7" t="s">
        <v>218</v>
      </c>
      <c r="AB154" s="8" t="s">
        <v>155</v>
      </c>
      <c r="AC154" s="8">
        <v>15</v>
      </c>
      <c r="AQ154" s="7" t="s">
        <v>111</v>
      </c>
      <c r="AR154" s="7" t="s">
        <v>72</v>
      </c>
      <c r="AS154" s="8" t="s">
        <v>86</v>
      </c>
      <c r="AT154" s="8">
        <v>1</v>
      </c>
      <c r="AU154" s="7" t="s">
        <v>218</v>
      </c>
      <c r="AV154" s="8" t="s">
        <v>155</v>
      </c>
      <c r="AW154" s="7" t="s">
        <v>295</v>
      </c>
      <c r="AX154" s="12">
        <v>157500</v>
      </c>
      <c r="AY154" s="12">
        <v>52500</v>
      </c>
      <c r="BE154" t="s">
        <v>155</v>
      </c>
      <c r="BF154" t="s">
        <v>218</v>
      </c>
      <c r="BK154" s="8" t="s">
        <v>155</v>
      </c>
      <c r="BL154" s="8" t="s">
        <v>86</v>
      </c>
    </row>
    <row r="155" spans="24:64" x14ac:dyDescent="0.25">
      <c r="X155" s="7" t="s">
        <v>155</v>
      </c>
      <c r="Y155" s="8" t="s">
        <v>86</v>
      </c>
      <c r="Z155" s="8">
        <v>2</v>
      </c>
      <c r="AA155" s="7" t="s">
        <v>218</v>
      </c>
      <c r="AB155" s="8" t="s">
        <v>155</v>
      </c>
      <c r="AC155" s="8">
        <v>15</v>
      </c>
      <c r="AQ155" s="7" t="s">
        <v>111</v>
      </c>
      <c r="AR155" s="7" t="s">
        <v>72</v>
      </c>
      <c r="AS155" s="8" t="s">
        <v>86</v>
      </c>
      <c r="AT155" s="8">
        <v>2</v>
      </c>
      <c r="AU155" s="7" t="s">
        <v>218</v>
      </c>
      <c r="AV155" s="8" t="s">
        <v>155</v>
      </c>
      <c r="AW155" s="7" t="s">
        <v>295</v>
      </c>
      <c r="AX155" s="12">
        <v>157500</v>
      </c>
      <c r="AY155" s="12">
        <v>52500</v>
      </c>
      <c r="BE155" t="s">
        <v>155</v>
      </c>
      <c r="BF155" t="s">
        <v>218</v>
      </c>
      <c r="BK155" s="8" t="s">
        <v>155</v>
      </c>
      <c r="BL155" s="8" t="s">
        <v>86</v>
      </c>
    </row>
    <row r="156" spans="24:64" x14ac:dyDescent="0.25">
      <c r="X156" s="7" t="s">
        <v>155</v>
      </c>
      <c r="Y156" s="8" t="s">
        <v>86</v>
      </c>
      <c r="Z156" s="8">
        <v>3</v>
      </c>
      <c r="AA156" s="7" t="s">
        <v>218</v>
      </c>
      <c r="AB156" s="8" t="s">
        <v>155</v>
      </c>
      <c r="AC156" s="8">
        <v>15</v>
      </c>
      <c r="AQ156" s="7" t="s">
        <v>111</v>
      </c>
      <c r="AR156" s="7" t="s">
        <v>72</v>
      </c>
      <c r="AS156" s="8" t="s">
        <v>86</v>
      </c>
      <c r="AT156" s="8">
        <v>3</v>
      </c>
      <c r="AU156" s="7" t="s">
        <v>218</v>
      </c>
      <c r="AV156" s="8" t="s">
        <v>155</v>
      </c>
      <c r="AW156" s="7" t="s">
        <v>295</v>
      </c>
      <c r="AX156" s="12">
        <v>157500</v>
      </c>
      <c r="AY156" s="12">
        <v>52500</v>
      </c>
      <c r="BE156" t="s">
        <v>155</v>
      </c>
      <c r="BF156" t="s">
        <v>218</v>
      </c>
      <c r="BK156" s="8" t="s">
        <v>155</v>
      </c>
      <c r="BL156" s="8" t="s">
        <v>86</v>
      </c>
    </row>
    <row r="157" spans="24:64" x14ac:dyDescent="0.25">
      <c r="X157" s="7" t="s">
        <v>156</v>
      </c>
      <c r="Y157" s="8" t="s">
        <v>171</v>
      </c>
      <c r="Z157" s="8">
        <v>1</v>
      </c>
      <c r="AA157" s="7" t="s">
        <v>219</v>
      </c>
      <c r="AB157" s="8" t="s">
        <v>156</v>
      </c>
      <c r="AC157" s="8">
        <v>15</v>
      </c>
      <c r="AQ157" s="7" t="s">
        <v>111</v>
      </c>
      <c r="AR157" s="7" t="s">
        <v>72</v>
      </c>
      <c r="AS157" s="8" t="s">
        <v>171</v>
      </c>
      <c r="AT157" s="8">
        <v>1</v>
      </c>
      <c r="AU157" s="7" t="s">
        <v>219</v>
      </c>
      <c r="AV157" s="8" t="s">
        <v>156</v>
      </c>
      <c r="AW157" s="7" t="s">
        <v>296</v>
      </c>
      <c r="AX157" s="12">
        <v>93150</v>
      </c>
      <c r="AY157" s="12">
        <v>46575</v>
      </c>
      <c r="BE157" t="s">
        <v>156</v>
      </c>
      <c r="BF157" t="s">
        <v>219</v>
      </c>
      <c r="BK157" s="8" t="s">
        <v>156</v>
      </c>
      <c r="BL157" s="8" t="s">
        <v>171</v>
      </c>
    </row>
    <row r="158" spans="24:64" x14ac:dyDescent="0.25">
      <c r="X158" s="7" t="s">
        <v>156</v>
      </c>
      <c r="Y158" s="8" t="s">
        <v>171</v>
      </c>
      <c r="Z158" s="8">
        <v>2</v>
      </c>
      <c r="AA158" s="7" t="s">
        <v>219</v>
      </c>
      <c r="AB158" s="8" t="s">
        <v>156</v>
      </c>
      <c r="AC158" s="8">
        <v>15</v>
      </c>
      <c r="AQ158" s="7" t="s">
        <v>111</v>
      </c>
      <c r="AR158" s="7" t="s">
        <v>72</v>
      </c>
      <c r="AS158" s="8" t="s">
        <v>171</v>
      </c>
      <c r="AT158" s="8">
        <v>2</v>
      </c>
      <c r="AU158" s="7" t="s">
        <v>219</v>
      </c>
      <c r="AV158" s="8" t="s">
        <v>156</v>
      </c>
      <c r="AW158" s="7" t="s">
        <v>296</v>
      </c>
      <c r="AX158" s="12">
        <v>93150</v>
      </c>
      <c r="AY158" s="12">
        <v>46575</v>
      </c>
      <c r="BE158" t="s">
        <v>156</v>
      </c>
      <c r="BF158" t="s">
        <v>219</v>
      </c>
      <c r="BK158" s="8" t="s">
        <v>156</v>
      </c>
      <c r="BL158" s="8" t="s">
        <v>171</v>
      </c>
    </row>
    <row r="159" spans="24:64" x14ac:dyDescent="0.25">
      <c r="X159" s="7" t="s">
        <v>157</v>
      </c>
      <c r="Y159" s="8" t="s">
        <v>86</v>
      </c>
      <c r="Z159" s="8">
        <v>1</v>
      </c>
      <c r="AA159" s="7" t="s">
        <v>220</v>
      </c>
      <c r="AB159" s="8" t="s">
        <v>157</v>
      </c>
      <c r="AC159" s="8">
        <v>15</v>
      </c>
      <c r="AQ159" s="7" t="s">
        <v>113</v>
      </c>
      <c r="AR159" s="7" t="s">
        <v>75</v>
      </c>
      <c r="AS159" s="8" t="s">
        <v>86</v>
      </c>
      <c r="AT159" s="8">
        <v>1</v>
      </c>
      <c r="AU159" s="7" t="s">
        <v>220</v>
      </c>
      <c r="AV159" s="8" t="s">
        <v>157</v>
      </c>
      <c r="AW159" s="7" t="s">
        <v>297</v>
      </c>
      <c r="AX159" s="12">
        <v>105000</v>
      </c>
      <c r="AY159" s="12">
        <v>52500</v>
      </c>
      <c r="BE159" t="s">
        <v>157</v>
      </c>
      <c r="BF159" t="s">
        <v>220</v>
      </c>
      <c r="BK159" s="8" t="s">
        <v>157</v>
      </c>
      <c r="BL159" s="8" t="s">
        <v>86</v>
      </c>
    </row>
    <row r="160" spans="24:64" x14ac:dyDescent="0.25">
      <c r="X160" s="7" t="s">
        <v>157</v>
      </c>
      <c r="Y160" s="8" t="s">
        <v>86</v>
      </c>
      <c r="Z160" s="8">
        <v>2</v>
      </c>
      <c r="AA160" s="7" t="s">
        <v>220</v>
      </c>
      <c r="AB160" s="8" t="s">
        <v>157</v>
      </c>
      <c r="AC160" s="8">
        <v>15</v>
      </c>
      <c r="AQ160" s="7" t="s">
        <v>113</v>
      </c>
      <c r="AR160" s="7" t="s">
        <v>75</v>
      </c>
      <c r="AS160" s="8" t="s">
        <v>86</v>
      </c>
      <c r="AT160" s="8">
        <v>2</v>
      </c>
      <c r="AU160" s="7" t="s">
        <v>220</v>
      </c>
      <c r="AV160" s="8" t="s">
        <v>157</v>
      </c>
      <c r="AW160" s="7" t="s">
        <v>297</v>
      </c>
      <c r="AX160" s="12">
        <v>105000</v>
      </c>
      <c r="AY160" s="12">
        <v>52500</v>
      </c>
      <c r="BE160" t="s">
        <v>157</v>
      </c>
      <c r="BF160" t="s">
        <v>220</v>
      </c>
      <c r="BK160" s="8" t="s">
        <v>157</v>
      </c>
      <c r="BL160" s="8" t="s">
        <v>86</v>
      </c>
    </row>
    <row r="161" spans="24:64" x14ac:dyDescent="0.25">
      <c r="X161" s="7" t="s">
        <v>158</v>
      </c>
      <c r="Y161" s="8" t="s">
        <v>151</v>
      </c>
      <c r="Z161" s="8">
        <v>1</v>
      </c>
      <c r="AA161" s="7" t="s">
        <v>221</v>
      </c>
      <c r="AB161" s="8" t="s">
        <v>158</v>
      </c>
      <c r="AC161" s="8">
        <v>15</v>
      </c>
      <c r="AQ161" s="7" t="s">
        <v>113</v>
      </c>
      <c r="AR161" s="7" t="s">
        <v>75</v>
      </c>
      <c r="AS161" s="8" t="s">
        <v>151</v>
      </c>
      <c r="AT161" s="8">
        <v>1</v>
      </c>
      <c r="AU161" s="7" t="s">
        <v>221</v>
      </c>
      <c r="AV161" s="8" t="s">
        <v>158</v>
      </c>
      <c r="AW161" s="7" t="s">
        <v>298</v>
      </c>
      <c r="AX161" s="12">
        <v>210000</v>
      </c>
      <c r="AY161" s="12">
        <v>52500</v>
      </c>
      <c r="BE161" t="s">
        <v>158</v>
      </c>
      <c r="BF161" t="s">
        <v>221</v>
      </c>
      <c r="BK161" s="8" t="s">
        <v>158</v>
      </c>
      <c r="BL161" s="8" t="s">
        <v>151</v>
      </c>
    </row>
    <row r="162" spans="24:64" x14ac:dyDescent="0.25">
      <c r="X162" s="7" t="s">
        <v>158</v>
      </c>
      <c r="Y162" s="8" t="s">
        <v>151</v>
      </c>
      <c r="Z162" s="8">
        <v>2</v>
      </c>
      <c r="AA162" s="7" t="s">
        <v>221</v>
      </c>
      <c r="AB162" s="8" t="s">
        <v>158</v>
      </c>
      <c r="AC162" s="8">
        <v>15</v>
      </c>
      <c r="AQ162" s="7" t="s">
        <v>113</v>
      </c>
      <c r="AR162" s="7" t="s">
        <v>75</v>
      </c>
      <c r="AS162" s="8" t="s">
        <v>151</v>
      </c>
      <c r="AT162" s="8">
        <v>2</v>
      </c>
      <c r="AU162" s="7" t="s">
        <v>221</v>
      </c>
      <c r="AV162" s="8" t="s">
        <v>158</v>
      </c>
      <c r="AW162" s="7" t="s">
        <v>298</v>
      </c>
      <c r="AX162" s="12">
        <v>210000</v>
      </c>
      <c r="AY162" s="12">
        <v>52500</v>
      </c>
      <c r="BE162" t="s">
        <v>158</v>
      </c>
      <c r="BF162" t="s">
        <v>221</v>
      </c>
      <c r="BK162" s="8" t="s">
        <v>158</v>
      </c>
      <c r="BL162" s="8" t="s">
        <v>151</v>
      </c>
    </row>
    <row r="163" spans="24:64" x14ac:dyDescent="0.25">
      <c r="X163" s="7" t="s">
        <v>158</v>
      </c>
      <c r="Y163" s="8" t="s">
        <v>151</v>
      </c>
      <c r="Z163" s="8">
        <v>3</v>
      </c>
      <c r="AA163" s="7" t="s">
        <v>221</v>
      </c>
      <c r="AB163" s="8" t="s">
        <v>158</v>
      </c>
      <c r="AC163" s="8">
        <v>15</v>
      </c>
      <c r="AQ163" s="7" t="s">
        <v>113</v>
      </c>
      <c r="AR163" s="7" t="s">
        <v>75</v>
      </c>
      <c r="AS163" s="8" t="s">
        <v>151</v>
      </c>
      <c r="AT163" s="8">
        <v>3</v>
      </c>
      <c r="AU163" s="7" t="s">
        <v>221</v>
      </c>
      <c r="AV163" s="8" t="s">
        <v>158</v>
      </c>
      <c r="AW163" s="7" t="s">
        <v>298</v>
      </c>
      <c r="AX163" s="12">
        <v>210000</v>
      </c>
      <c r="AY163" s="12">
        <v>52500</v>
      </c>
      <c r="BE163" t="s">
        <v>158</v>
      </c>
      <c r="BF163" t="s">
        <v>221</v>
      </c>
      <c r="BK163" s="8" t="s">
        <v>158</v>
      </c>
      <c r="BL163" s="8" t="s">
        <v>151</v>
      </c>
    </row>
    <row r="164" spans="24:64" x14ac:dyDescent="0.25">
      <c r="X164" s="7" t="s">
        <v>158</v>
      </c>
      <c r="Y164" s="8" t="s">
        <v>151</v>
      </c>
      <c r="Z164" s="8">
        <v>4</v>
      </c>
      <c r="AA164" s="7" t="s">
        <v>221</v>
      </c>
      <c r="AB164" s="8" t="s">
        <v>158</v>
      </c>
      <c r="AC164" s="8">
        <v>15</v>
      </c>
      <c r="AQ164" s="7" t="s">
        <v>113</v>
      </c>
      <c r="AR164" s="7" t="s">
        <v>75</v>
      </c>
      <c r="AS164" s="8" t="s">
        <v>151</v>
      </c>
      <c r="AT164" s="8">
        <v>4</v>
      </c>
      <c r="AU164" s="7" t="s">
        <v>221</v>
      </c>
      <c r="AV164" s="8" t="s">
        <v>158</v>
      </c>
      <c r="AW164" s="7" t="s">
        <v>298</v>
      </c>
      <c r="AX164" s="12">
        <v>210000</v>
      </c>
      <c r="AY164" s="12">
        <v>52500</v>
      </c>
      <c r="BE164" t="s">
        <v>158</v>
      </c>
      <c r="BF164" t="s">
        <v>221</v>
      </c>
      <c r="BK164" s="8" t="s">
        <v>158</v>
      </c>
      <c r="BL164" s="8" t="s">
        <v>151</v>
      </c>
    </row>
    <row r="165" spans="24:64" x14ac:dyDescent="0.25">
      <c r="X165" s="7" t="s">
        <v>159</v>
      </c>
      <c r="Y165" s="8" t="s">
        <v>171</v>
      </c>
      <c r="Z165" s="8">
        <v>1</v>
      </c>
      <c r="AA165" s="7" t="s">
        <v>222</v>
      </c>
      <c r="AB165" s="8" t="s">
        <v>159</v>
      </c>
      <c r="AC165" s="8">
        <v>15</v>
      </c>
      <c r="AQ165" s="7" t="s">
        <v>113</v>
      </c>
      <c r="AR165" s="7" t="s">
        <v>75</v>
      </c>
      <c r="AS165" s="8" t="s">
        <v>171</v>
      </c>
      <c r="AT165" s="8">
        <v>1</v>
      </c>
      <c r="AU165" s="7" t="s">
        <v>222</v>
      </c>
      <c r="AV165" s="8" t="s">
        <v>159</v>
      </c>
      <c r="AW165" s="7" t="s">
        <v>299</v>
      </c>
      <c r="AX165" s="12">
        <v>157500</v>
      </c>
      <c r="AY165" s="12">
        <v>52500</v>
      </c>
      <c r="BE165" t="s">
        <v>159</v>
      </c>
      <c r="BF165" t="s">
        <v>222</v>
      </c>
      <c r="BK165" s="8" t="s">
        <v>159</v>
      </c>
      <c r="BL165" s="8" t="s">
        <v>171</v>
      </c>
    </row>
    <row r="166" spans="24:64" x14ac:dyDescent="0.25">
      <c r="X166" s="7" t="s">
        <v>159</v>
      </c>
      <c r="Y166" s="8" t="s">
        <v>171</v>
      </c>
      <c r="Z166" s="8">
        <v>2</v>
      </c>
      <c r="AA166" s="7" t="s">
        <v>222</v>
      </c>
      <c r="AB166" s="8" t="s">
        <v>159</v>
      </c>
      <c r="AC166" s="8">
        <v>15</v>
      </c>
      <c r="AQ166" s="7" t="s">
        <v>113</v>
      </c>
      <c r="AR166" s="7" t="s">
        <v>75</v>
      </c>
      <c r="AS166" s="8" t="s">
        <v>171</v>
      </c>
      <c r="AT166" s="8">
        <v>2</v>
      </c>
      <c r="AU166" s="7" t="s">
        <v>222</v>
      </c>
      <c r="AV166" s="8" t="s">
        <v>159</v>
      </c>
      <c r="AW166" s="7" t="s">
        <v>299</v>
      </c>
      <c r="AX166" s="12">
        <v>157500</v>
      </c>
      <c r="AY166" s="12">
        <v>52500</v>
      </c>
      <c r="BE166" t="s">
        <v>159</v>
      </c>
      <c r="BF166" t="s">
        <v>222</v>
      </c>
      <c r="BK166" s="8" t="s">
        <v>159</v>
      </c>
      <c r="BL166" s="8" t="s">
        <v>171</v>
      </c>
    </row>
    <row r="167" spans="24:64" x14ac:dyDescent="0.25">
      <c r="X167" s="7" t="s">
        <v>159</v>
      </c>
      <c r="Y167" s="8" t="s">
        <v>171</v>
      </c>
      <c r="Z167" s="8">
        <v>3</v>
      </c>
      <c r="AA167" s="7" t="s">
        <v>222</v>
      </c>
      <c r="AB167" s="8" t="s">
        <v>159</v>
      </c>
      <c r="AC167" s="8">
        <v>15</v>
      </c>
      <c r="AQ167" s="7" t="s">
        <v>113</v>
      </c>
      <c r="AR167" s="7" t="s">
        <v>75</v>
      </c>
      <c r="AS167" s="8" t="s">
        <v>171</v>
      </c>
      <c r="AT167" s="8">
        <v>3</v>
      </c>
      <c r="AU167" s="7" t="s">
        <v>222</v>
      </c>
      <c r="AV167" s="8" t="s">
        <v>159</v>
      </c>
      <c r="AW167" s="7" t="s">
        <v>299</v>
      </c>
      <c r="AX167" s="12">
        <v>157500</v>
      </c>
      <c r="AY167" s="12">
        <v>52500</v>
      </c>
      <c r="BE167" t="s">
        <v>159</v>
      </c>
      <c r="BF167" t="s">
        <v>222</v>
      </c>
      <c r="BK167" s="8" t="s">
        <v>159</v>
      </c>
      <c r="BL167" s="8" t="s">
        <v>171</v>
      </c>
    </row>
    <row r="168" spans="24:64" x14ac:dyDescent="0.25">
      <c r="X168" s="7" t="s">
        <v>160</v>
      </c>
      <c r="Y168" s="8" t="s">
        <v>176</v>
      </c>
      <c r="Z168" s="8">
        <v>1</v>
      </c>
      <c r="AA168" s="7" t="s">
        <v>223</v>
      </c>
      <c r="AB168" s="8" t="s">
        <v>160</v>
      </c>
      <c r="AC168" s="8">
        <v>15</v>
      </c>
      <c r="AQ168" s="7" t="s">
        <v>113</v>
      </c>
      <c r="AR168" s="7" t="s">
        <v>75</v>
      </c>
      <c r="AS168" s="8" t="s">
        <v>176</v>
      </c>
      <c r="AT168" s="8">
        <v>1</v>
      </c>
      <c r="AU168" s="7" t="s">
        <v>223</v>
      </c>
      <c r="AV168" s="8" t="s">
        <v>160</v>
      </c>
      <c r="AW168" s="7" t="s">
        <v>300</v>
      </c>
      <c r="AX168" s="12">
        <v>157500</v>
      </c>
      <c r="AY168" s="12">
        <v>52500</v>
      </c>
      <c r="BE168" t="s">
        <v>160</v>
      </c>
      <c r="BF168" t="s">
        <v>223</v>
      </c>
      <c r="BK168" s="8" t="s">
        <v>160</v>
      </c>
      <c r="BL168" s="8" t="s">
        <v>176</v>
      </c>
    </row>
    <row r="169" spans="24:64" x14ac:dyDescent="0.25">
      <c r="X169" s="7" t="s">
        <v>160</v>
      </c>
      <c r="Y169" s="8" t="s">
        <v>176</v>
      </c>
      <c r="Z169" s="8">
        <v>2</v>
      </c>
      <c r="AA169" s="7" t="s">
        <v>223</v>
      </c>
      <c r="AB169" s="8" t="s">
        <v>160</v>
      </c>
      <c r="AC169" s="8">
        <v>15</v>
      </c>
      <c r="AQ169" s="7" t="s">
        <v>113</v>
      </c>
      <c r="AR169" s="7" t="s">
        <v>75</v>
      </c>
      <c r="AS169" s="8" t="s">
        <v>176</v>
      </c>
      <c r="AT169" s="8">
        <v>2</v>
      </c>
      <c r="AU169" s="7" t="s">
        <v>223</v>
      </c>
      <c r="AV169" s="8" t="s">
        <v>160</v>
      </c>
      <c r="AW169" s="7" t="s">
        <v>300</v>
      </c>
      <c r="AX169" s="12">
        <v>157500</v>
      </c>
      <c r="AY169" s="12">
        <v>52500</v>
      </c>
      <c r="BE169" t="s">
        <v>160</v>
      </c>
      <c r="BF169" t="s">
        <v>223</v>
      </c>
      <c r="BK169" s="8" t="s">
        <v>160</v>
      </c>
      <c r="BL169" s="8" t="s">
        <v>176</v>
      </c>
    </row>
    <row r="170" spans="24:64" x14ac:dyDescent="0.25">
      <c r="X170" s="7" t="s">
        <v>160</v>
      </c>
      <c r="Y170" s="8" t="s">
        <v>176</v>
      </c>
      <c r="Z170" s="8">
        <v>3</v>
      </c>
      <c r="AA170" s="7" t="s">
        <v>223</v>
      </c>
      <c r="AB170" s="8" t="s">
        <v>160</v>
      </c>
      <c r="AC170" s="8">
        <v>15</v>
      </c>
      <c r="AQ170" s="7" t="s">
        <v>113</v>
      </c>
      <c r="AR170" s="7" t="s">
        <v>75</v>
      </c>
      <c r="AS170" s="8" t="s">
        <v>176</v>
      </c>
      <c r="AT170" s="8">
        <v>3</v>
      </c>
      <c r="AU170" s="7" t="s">
        <v>223</v>
      </c>
      <c r="AV170" s="8" t="s">
        <v>160</v>
      </c>
      <c r="AW170" s="7" t="s">
        <v>300</v>
      </c>
      <c r="AX170" s="12">
        <v>157500</v>
      </c>
      <c r="AY170" s="12">
        <v>52500</v>
      </c>
      <c r="BE170" t="s">
        <v>160</v>
      </c>
      <c r="BF170" t="s">
        <v>223</v>
      </c>
      <c r="BK170" s="8" t="s">
        <v>160</v>
      </c>
      <c r="BL170" s="8" t="s">
        <v>176</v>
      </c>
    </row>
    <row r="171" spans="24:64" x14ac:dyDescent="0.25">
      <c r="X171" s="7" t="s">
        <v>161</v>
      </c>
      <c r="Y171" s="8" t="s">
        <v>182</v>
      </c>
      <c r="Z171" s="8">
        <v>1</v>
      </c>
      <c r="AA171" s="7" t="s">
        <v>224</v>
      </c>
      <c r="AB171" s="8" t="s">
        <v>161</v>
      </c>
      <c r="AC171" s="8">
        <v>15</v>
      </c>
      <c r="AQ171" s="7" t="s">
        <v>113</v>
      </c>
      <c r="AR171" s="7" t="s">
        <v>75</v>
      </c>
      <c r="AS171" s="8" t="s">
        <v>182</v>
      </c>
      <c r="AT171" s="8">
        <v>1</v>
      </c>
      <c r="AU171" s="7" t="s">
        <v>224</v>
      </c>
      <c r="AV171" s="8" t="s">
        <v>161</v>
      </c>
      <c r="AW171" s="7" t="s">
        <v>301</v>
      </c>
      <c r="AX171" s="12">
        <v>210000</v>
      </c>
      <c r="AY171" s="12">
        <v>52500</v>
      </c>
      <c r="BE171" t="s">
        <v>161</v>
      </c>
      <c r="BF171" t="s">
        <v>224</v>
      </c>
      <c r="BK171" s="8" t="s">
        <v>161</v>
      </c>
      <c r="BL171" s="8" t="s">
        <v>182</v>
      </c>
    </row>
    <row r="172" spans="24:64" x14ac:dyDescent="0.25">
      <c r="X172" s="7" t="s">
        <v>161</v>
      </c>
      <c r="Y172" s="8" t="s">
        <v>182</v>
      </c>
      <c r="Z172" s="8">
        <v>2</v>
      </c>
      <c r="AA172" s="7" t="s">
        <v>224</v>
      </c>
      <c r="AB172" s="8" t="s">
        <v>161</v>
      </c>
      <c r="AC172" s="8">
        <v>15</v>
      </c>
      <c r="AQ172" s="7" t="s">
        <v>113</v>
      </c>
      <c r="AR172" s="7" t="s">
        <v>75</v>
      </c>
      <c r="AS172" s="8" t="s">
        <v>182</v>
      </c>
      <c r="AT172" s="8">
        <v>2</v>
      </c>
      <c r="AU172" s="7" t="s">
        <v>224</v>
      </c>
      <c r="AV172" s="8" t="s">
        <v>161</v>
      </c>
      <c r="AW172" s="7" t="s">
        <v>301</v>
      </c>
      <c r="AX172" s="12">
        <v>210000</v>
      </c>
      <c r="AY172" s="12">
        <v>52500</v>
      </c>
      <c r="BE172" t="s">
        <v>161</v>
      </c>
      <c r="BF172" t="s">
        <v>224</v>
      </c>
      <c r="BK172" s="8" t="s">
        <v>161</v>
      </c>
      <c r="BL172" s="8" t="s">
        <v>182</v>
      </c>
    </row>
    <row r="173" spans="24:64" x14ac:dyDescent="0.25">
      <c r="X173" s="7" t="s">
        <v>161</v>
      </c>
      <c r="Y173" s="8" t="s">
        <v>182</v>
      </c>
      <c r="Z173" s="8">
        <v>3</v>
      </c>
      <c r="AA173" s="7" t="s">
        <v>224</v>
      </c>
      <c r="AB173" s="8" t="s">
        <v>161</v>
      </c>
      <c r="AC173" s="8">
        <v>15</v>
      </c>
      <c r="AQ173" s="7" t="s">
        <v>113</v>
      </c>
      <c r="AR173" s="7" t="s">
        <v>75</v>
      </c>
      <c r="AS173" s="8" t="s">
        <v>182</v>
      </c>
      <c r="AT173" s="8">
        <v>3</v>
      </c>
      <c r="AU173" s="7" t="s">
        <v>224</v>
      </c>
      <c r="AV173" s="8" t="s">
        <v>161</v>
      </c>
      <c r="AW173" s="7" t="s">
        <v>301</v>
      </c>
      <c r="AX173" s="12">
        <v>210000</v>
      </c>
      <c r="AY173" s="12">
        <v>52500</v>
      </c>
      <c r="BE173" t="s">
        <v>161</v>
      </c>
      <c r="BF173" t="s">
        <v>224</v>
      </c>
      <c r="BK173" s="8" t="s">
        <v>161</v>
      </c>
      <c r="BL173" s="8" t="s">
        <v>182</v>
      </c>
    </row>
    <row r="174" spans="24:64" x14ac:dyDescent="0.25">
      <c r="X174" s="7" t="s">
        <v>161</v>
      </c>
      <c r="Y174" s="8" t="s">
        <v>182</v>
      </c>
      <c r="Z174" s="8">
        <v>4</v>
      </c>
      <c r="AA174" s="7" t="s">
        <v>224</v>
      </c>
      <c r="AB174" s="8" t="s">
        <v>161</v>
      </c>
      <c r="AC174" s="8">
        <v>15</v>
      </c>
      <c r="AQ174" s="7" t="s">
        <v>113</v>
      </c>
      <c r="AR174" s="7" t="s">
        <v>75</v>
      </c>
      <c r="AS174" s="8" t="s">
        <v>182</v>
      </c>
      <c r="AT174" s="8">
        <v>4</v>
      </c>
      <c r="AU174" s="7" t="s">
        <v>224</v>
      </c>
      <c r="AV174" s="8" t="s">
        <v>161</v>
      </c>
      <c r="AW174" s="7" t="s">
        <v>301</v>
      </c>
      <c r="AX174" s="12">
        <v>210000</v>
      </c>
      <c r="AY174" s="12">
        <v>52500</v>
      </c>
      <c r="BE174" t="s">
        <v>161</v>
      </c>
      <c r="BF174" t="s">
        <v>224</v>
      </c>
      <c r="BK174" s="8" t="s">
        <v>161</v>
      </c>
      <c r="BL174" s="8" t="s">
        <v>182</v>
      </c>
    </row>
    <row r="175" spans="24:64" x14ac:dyDescent="0.25">
      <c r="X175" s="7" t="s">
        <v>162</v>
      </c>
      <c r="Y175" s="8" t="s">
        <v>189</v>
      </c>
      <c r="Z175" s="8">
        <v>1</v>
      </c>
      <c r="AA175" s="7" t="s">
        <v>225</v>
      </c>
      <c r="AB175" s="8" t="s">
        <v>162</v>
      </c>
      <c r="AC175" s="8">
        <v>15</v>
      </c>
      <c r="AQ175" s="7" t="s">
        <v>113</v>
      </c>
      <c r="AR175" s="7" t="s">
        <v>75</v>
      </c>
      <c r="AS175" s="8" t="s">
        <v>189</v>
      </c>
      <c r="AT175" s="8">
        <v>1</v>
      </c>
      <c r="AU175" s="7" t="s">
        <v>225</v>
      </c>
      <c r="AV175" s="8" t="s">
        <v>162</v>
      </c>
      <c r="AW175" s="7" t="s">
        <v>302</v>
      </c>
      <c r="AX175" s="12">
        <v>210000</v>
      </c>
      <c r="AY175" s="12">
        <v>52500</v>
      </c>
      <c r="BE175" t="s">
        <v>162</v>
      </c>
      <c r="BF175" t="s">
        <v>225</v>
      </c>
      <c r="BK175" s="8" t="s">
        <v>162</v>
      </c>
      <c r="BL175" s="8" t="s">
        <v>189</v>
      </c>
    </row>
    <row r="176" spans="24:64" x14ac:dyDescent="0.25">
      <c r="X176" s="7" t="s">
        <v>162</v>
      </c>
      <c r="Y176" s="8" t="s">
        <v>189</v>
      </c>
      <c r="Z176" s="8">
        <v>2</v>
      </c>
      <c r="AA176" s="7" t="s">
        <v>225</v>
      </c>
      <c r="AB176" s="8" t="s">
        <v>162</v>
      </c>
      <c r="AC176" s="8">
        <v>15</v>
      </c>
      <c r="AQ176" s="7" t="s">
        <v>113</v>
      </c>
      <c r="AR176" s="7" t="s">
        <v>75</v>
      </c>
      <c r="AS176" s="8" t="s">
        <v>189</v>
      </c>
      <c r="AT176" s="8">
        <v>2</v>
      </c>
      <c r="AU176" s="7" t="s">
        <v>225</v>
      </c>
      <c r="AV176" s="8" t="s">
        <v>162</v>
      </c>
      <c r="AW176" s="7" t="s">
        <v>302</v>
      </c>
      <c r="AX176" s="12">
        <v>210000</v>
      </c>
      <c r="AY176" s="12">
        <v>52500</v>
      </c>
      <c r="BE176" t="s">
        <v>162</v>
      </c>
      <c r="BF176" t="s">
        <v>225</v>
      </c>
      <c r="BK176" s="8" t="s">
        <v>162</v>
      </c>
      <c r="BL176" s="8" t="s">
        <v>189</v>
      </c>
    </row>
    <row r="177" spans="24:64" x14ac:dyDescent="0.25">
      <c r="X177" s="7" t="s">
        <v>162</v>
      </c>
      <c r="Y177" s="8" t="s">
        <v>189</v>
      </c>
      <c r="Z177" s="8">
        <v>3</v>
      </c>
      <c r="AA177" s="7" t="s">
        <v>225</v>
      </c>
      <c r="AB177" s="8" t="s">
        <v>162</v>
      </c>
      <c r="AC177" s="8">
        <v>15</v>
      </c>
      <c r="AQ177" s="7" t="s">
        <v>113</v>
      </c>
      <c r="AR177" s="7" t="s">
        <v>75</v>
      </c>
      <c r="AS177" s="8" t="s">
        <v>189</v>
      </c>
      <c r="AT177" s="8">
        <v>3</v>
      </c>
      <c r="AU177" s="7" t="s">
        <v>225</v>
      </c>
      <c r="AV177" s="8" t="s">
        <v>162</v>
      </c>
      <c r="AW177" s="7" t="s">
        <v>302</v>
      </c>
      <c r="AX177" s="12">
        <v>210000</v>
      </c>
      <c r="AY177" s="12">
        <v>52500</v>
      </c>
      <c r="BE177" t="s">
        <v>162</v>
      </c>
      <c r="BF177" t="s">
        <v>225</v>
      </c>
      <c r="BK177" s="8" t="s">
        <v>162</v>
      </c>
      <c r="BL177" s="8" t="s">
        <v>189</v>
      </c>
    </row>
    <row r="178" spans="24:64" x14ac:dyDescent="0.25">
      <c r="X178" s="7" t="s">
        <v>162</v>
      </c>
      <c r="Y178" s="8" t="s">
        <v>189</v>
      </c>
      <c r="Z178" s="8">
        <v>4</v>
      </c>
      <c r="AA178" s="7" t="s">
        <v>225</v>
      </c>
      <c r="AB178" s="8" t="s">
        <v>162</v>
      </c>
      <c r="AC178" s="8">
        <v>15</v>
      </c>
      <c r="AQ178" s="7" t="s">
        <v>113</v>
      </c>
      <c r="AR178" s="7" t="s">
        <v>75</v>
      </c>
      <c r="AS178" s="8" t="s">
        <v>189</v>
      </c>
      <c r="AT178" s="8">
        <v>4</v>
      </c>
      <c r="AU178" s="7" t="s">
        <v>225</v>
      </c>
      <c r="AV178" s="8" t="s">
        <v>162</v>
      </c>
      <c r="AW178" s="7" t="s">
        <v>302</v>
      </c>
      <c r="AX178" s="12">
        <v>210000</v>
      </c>
      <c r="AY178" s="12">
        <v>52500</v>
      </c>
      <c r="BE178" t="s">
        <v>162</v>
      </c>
      <c r="BF178" t="s">
        <v>225</v>
      </c>
      <c r="BK178" s="8" t="s">
        <v>162</v>
      </c>
      <c r="BL178" s="8" t="s">
        <v>189</v>
      </c>
    </row>
    <row r="179" spans="24:64" x14ac:dyDescent="0.25">
      <c r="X179" s="7" t="s">
        <v>163</v>
      </c>
      <c r="Y179" s="8" t="s">
        <v>171</v>
      </c>
      <c r="Z179" s="8">
        <v>1</v>
      </c>
      <c r="AA179" s="7" t="s">
        <v>226</v>
      </c>
      <c r="AB179" s="8" t="s">
        <v>163</v>
      </c>
      <c r="AC179" s="8">
        <v>15</v>
      </c>
      <c r="AQ179" s="7" t="s">
        <v>119</v>
      </c>
      <c r="AR179" s="7" t="s">
        <v>75</v>
      </c>
      <c r="AS179" s="8" t="s">
        <v>171</v>
      </c>
      <c r="AT179" s="8">
        <v>1</v>
      </c>
      <c r="AU179" s="7" t="s">
        <v>226</v>
      </c>
      <c r="AV179" s="8" t="s">
        <v>163</v>
      </c>
      <c r="AW179" s="7" t="s">
        <v>303</v>
      </c>
      <c r="AX179" s="12">
        <v>105000</v>
      </c>
      <c r="AY179" s="12">
        <v>52500</v>
      </c>
      <c r="BE179" t="s">
        <v>163</v>
      </c>
      <c r="BF179" t="s">
        <v>226</v>
      </c>
      <c r="BK179" s="8" t="s">
        <v>163</v>
      </c>
      <c r="BL179" s="8" t="s">
        <v>171</v>
      </c>
    </row>
    <row r="180" spans="24:64" x14ac:dyDescent="0.25">
      <c r="X180" s="7" t="s">
        <v>163</v>
      </c>
      <c r="Y180" s="8" t="s">
        <v>171</v>
      </c>
      <c r="Z180" s="8">
        <v>2</v>
      </c>
      <c r="AA180" s="7" t="s">
        <v>226</v>
      </c>
      <c r="AB180" s="8" t="s">
        <v>163</v>
      </c>
      <c r="AC180" s="8">
        <v>15</v>
      </c>
      <c r="AQ180" s="7" t="s">
        <v>119</v>
      </c>
      <c r="AR180" s="7" t="s">
        <v>75</v>
      </c>
      <c r="AS180" s="8" t="s">
        <v>171</v>
      </c>
      <c r="AT180" s="8">
        <v>2</v>
      </c>
      <c r="AU180" s="7" t="s">
        <v>226</v>
      </c>
      <c r="AV180" s="8" t="s">
        <v>163</v>
      </c>
      <c r="AW180" s="7" t="s">
        <v>303</v>
      </c>
      <c r="AX180" s="12">
        <v>105000</v>
      </c>
      <c r="AY180" s="12">
        <v>52500</v>
      </c>
      <c r="BE180" t="s">
        <v>163</v>
      </c>
      <c r="BF180" t="s">
        <v>226</v>
      </c>
      <c r="BK180" s="8" t="s">
        <v>163</v>
      </c>
      <c r="BL180" s="8" t="s">
        <v>171</v>
      </c>
    </row>
    <row r="181" spans="24:64" x14ac:dyDescent="0.25">
      <c r="X181" s="7" t="s">
        <v>164</v>
      </c>
      <c r="Y181" s="8" t="s">
        <v>86</v>
      </c>
      <c r="Z181" s="8">
        <v>1</v>
      </c>
      <c r="AA181" s="7" t="s">
        <v>227</v>
      </c>
      <c r="AB181" s="8" t="s">
        <v>164</v>
      </c>
      <c r="AC181" s="8">
        <v>15</v>
      </c>
      <c r="AQ181" s="7" t="s">
        <v>109</v>
      </c>
      <c r="AR181" s="7" t="s">
        <v>60</v>
      </c>
      <c r="AS181" s="8" t="s">
        <v>86</v>
      </c>
      <c r="AT181" s="8">
        <v>1</v>
      </c>
      <c r="AU181" s="7" t="s">
        <v>227</v>
      </c>
      <c r="AV181" s="8" t="s">
        <v>164</v>
      </c>
      <c r="AW181" s="7" t="s">
        <v>304</v>
      </c>
      <c r="AX181" s="12">
        <v>144335</v>
      </c>
      <c r="AY181" s="12">
        <v>24055.833333333332</v>
      </c>
      <c r="BE181" t="s">
        <v>164</v>
      </c>
      <c r="BF181" t="s">
        <v>227</v>
      </c>
      <c r="BK181" s="8" t="s">
        <v>164</v>
      </c>
      <c r="BL181" s="8" t="s">
        <v>86</v>
      </c>
    </row>
    <row r="182" spans="24:64" x14ac:dyDescent="0.25">
      <c r="X182" s="7" t="s">
        <v>164</v>
      </c>
      <c r="Y182" s="8" t="s">
        <v>86</v>
      </c>
      <c r="Z182" s="8">
        <v>2</v>
      </c>
      <c r="AA182" s="7" t="s">
        <v>227</v>
      </c>
      <c r="AB182" s="8" t="s">
        <v>164</v>
      </c>
      <c r="AC182" s="8">
        <v>15</v>
      </c>
      <c r="AQ182" s="7" t="s">
        <v>109</v>
      </c>
      <c r="AR182" s="7" t="s">
        <v>60</v>
      </c>
      <c r="AS182" s="8" t="s">
        <v>86</v>
      </c>
      <c r="AT182" s="8">
        <v>2</v>
      </c>
      <c r="AU182" s="7" t="s">
        <v>227</v>
      </c>
      <c r="AV182" s="8" t="s">
        <v>164</v>
      </c>
      <c r="AW182" s="7" t="s">
        <v>304</v>
      </c>
      <c r="AX182" s="12">
        <v>144335</v>
      </c>
      <c r="AY182" s="12">
        <v>24055.833333333332</v>
      </c>
      <c r="BE182" t="s">
        <v>164</v>
      </c>
      <c r="BF182" t="s">
        <v>227</v>
      </c>
      <c r="BK182" s="8" t="s">
        <v>164</v>
      </c>
      <c r="BL182" s="8" t="s">
        <v>86</v>
      </c>
    </row>
    <row r="183" spans="24:64" x14ac:dyDescent="0.25">
      <c r="X183" s="7" t="s">
        <v>164</v>
      </c>
      <c r="Y183" s="8" t="s">
        <v>86</v>
      </c>
      <c r="Z183" s="8">
        <v>3</v>
      </c>
      <c r="AA183" s="7" t="s">
        <v>227</v>
      </c>
      <c r="AB183" s="8" t="s">
        <v>164</v>
      </c>
      <c r="AC183" s="8">
        <v>15</v>
      </c>
      <c r="AQ183" s="7" t="s">
        <v>109</v>
      </c>
      <c r="AR183" s="7" t="s">
        <v>60</v>
      </c>
      <c r="AS183" s="8" t="s">
        <v>86</v>
      </c>
      <c r="AT183" s="8">
        <v>3</v>
      </c>
      <c r="AU183" s="7" t="s">
        <v>227</v>
      </c>
      <c r="AV183" s="8" t="s">
        <v>164</v>
      </c>
      <c r="AW183" s="7" t="s">
        <v>304</v>
      </c>
      <c r="AX183" s="12">
        <v>144335</v>
      </c>
      <c r="AY183" s="12">
        <v>24055.833333333332</v>
      </c>
      <c r="BE183" t="s">
        <v>164</v>
      </c>
      <c r="BF183" t="s">
        <v>227</v>
      </c>
      <c r="BK183" s="8" t="s">
        <v>164</v>
      </c>
      <c r="BL183" s="8" t="s">
        <v>86</v>
      </c>
    </row>
    <row r="184" spans="24:64" x14ac:dyDescent="0.25">
      <c r="X184" s="7" t="s">
        <v>164</v>
      </c>
      <c r="Y184" s="8" t="s">
        <v>86</v>
      </c>
      <c r="Z184" s="8">
        <v>4</v>
      </c>
      <c r="AA184" s="7" t="s">
        <v>227</v>
      </c>
      <c r="AB184" s="8" t="s">
        <v>164</v>
      </c>
      <c r="AC184" s="8">
        <v>15</v>
      </c>
      <c r="AQ184" s="7" t="s">
        <v>109</v>
      </c>
      <c r="AR184" s="7" t="s">
        <v>60</v>
      </c>
      <c r="AS184" s="8" t="s">
        <v>86</v>
      </c>
      <c r="AT184" s="8">
        <v>4</v>
      </c>
      <c r="AU184" s="7" t="s">
        <v>227</v>
      </c>
      <c r="AV184" s="8" t="s">
        <v>164</v>
      </c>
      <c r="AW184" s="7" t="s">
        <v>304</v>
      </c>
      <c r="AX184" s="12">
        <v>144335</v>
      </c>
      <c r="AY184" s="12">
        <v>24055.833333333332</v>
      </c>
      <c r="BE184" t="s">
        <v>164</v>
      </c>
      <c r="BF184" t="s">
        <v>227</v>
      </c>
      <c r="BK184" s="8" t="s">
        <v>164</v>
      </c>
      <c r="BL184" s="8" t="s">
        <v>86</v>
      </c>
    </row>
    <row r="185" spans="24:64" x14ac:dyDescent="0.25">
      <c r="X185" s="7" t="s">
        <v>164</v>
      </c>
      <c r="Y185" s="8" t="s">
        <v>86</v>
      </c>
      <c r="Z185" s="8">
        <v>5</v>
      </c>
      <c r="AA185" s="7" t="s">
        <v>227</v>
      </c>
      <c r="AB185" s="8" t="s">
        <v>164</v>
      </c>
      <c r="AC185" s="8">
        <v>15</v>
      </c>
      <c r="AQ185" s="7" t="s">
        <v>109</v>
      </c>
      <c r="AR185" s="7" t="s">
        <v>60</v>
      </c>
      <c r="AS185" s="8" t="s">
        <v>86</v>
      </c>
      <c r="AT185" s="8">
        <v>5</v>
      </c>
      <c r="AU185" s="7" t="s">
        <v>227</v>
      </c>
      <c r="AV185" s="8" t="s">
        <v>164</v>
      </c>
      <c r="AW185" s="7" t="s">
        <v>304</v>
      </c>
      <c r="AX185" s="12">
        <v>144335</v>
      </c>
      <c r="AY185" s="12">
        <v>24055.833333333332</v>
      </c>
      <c r="BE185" t="s">
        <v>164</v>
      </c>
      <c r="BF185" t="s">
        <v>227</v>
      </c>
      <c r="BK185" s="8" t="s">
        <v>164</v>
      </c>
      <c r="BL185" s="8" t="s">
        <v>86</v>
      </c>
    </row>
    <row r="186" spans="24:64" x14ac:dyDescent="0.25">
      <c r="X186" s="7" t="s">
        <v>164</v>
      </c>
      <c r="Y186" s="8" t="s">
        <v>86</v>
      </c>
      <c r="Z186" s="8">
        <v>6</v>
      </c>
      <c r="AA186" s="7" t="s">
        <v>227</v>
      </c>
      <c r="AB186" s="8" t="s">
        <v>164</v>
      </c>
      <c r="AC186" s="8">
        <v>15</v>
      </c>
      <c r="AQ186" s="7" t="s">
        <v>109</v>
      </c>
      <c r="AR186" s="7" t="s">
        <v>60</v>
      </c>
      <c r="AS186" s="8" t="s">
        <v>86</v>
      </c>
      <c r="AT186" s="8">
        <v>6</v>
      </c>
      <c r="AU186" s="7" t="s">
        <v>227</v>
      </c>
      <c r="AV186" s="8" t="s">
        <v>164</v>
      </c>
      <c r="AW186" s="7" t="s">
        <v>304</v>
      </c>
      <c r="AX186" s="12">
        <v>144335</v>
      </c>
      <c r="AY186" s="12">
        <v>24055.833333333332</v>
      </c>
      <c r="BE186" t="s">
        <v>164</v>
      </c>
      <c r="BF186" t="s">
        <v>227</v>
      </c>
      <c r="BK186" s="8" t="s">
        <v>164</v>
      </c>
      <c r="BL186" s="8" t="s">
        <v>86</v>
      </c>
    </row>
    <row r="187" spans="24:64" x14ac:dyDescent="0.25">
      <c r="X187" s="7" t="s">
        <v>165</v>
      </c>
      <c r="Y187" s="8" t="s">
        <v>171</v>
      </c>
      <c r="Z187" s="8">
        <v>1</v>
      </c>
      <c r="AA187" s="7" t="s">
        <v>228</v>
      </c>
      <c r="AB187" s="8" t="s">
        <v>165</v>
      </c>
      <c r="AC187" s="8">
        <v>15</v>
      </c>
      <c r="AQ187" s="7" t="s">
        <v>109</v>
      </c>
      <c r="AR187" s="7" t="s">
        <v>60</v>
      </c>
      <c r="AS187" s="8" t="s">
        <v>171</v>
      </c>
      <c r="AT187" s="8">
        <v>1</v>
      </c>
      <c r="AU187" s="7" t="s">
        <v>228</v>
      </c>
      <c r="AV187" s="8" t="s">
        <v>165</v>
      </c>
      <c r="AW187" s="7" t="s">
        <v>305</v>
      </c>
      <c r="AX187" s="12">
        <v>144335</v>
      </c>
      <c r="AY187" s="12">
        <v>24055.833333333332</v>
      </c>
      <c r="BE187" t="s">
        <v>165</v>
      </c>
      <c r="BF187" t="s">
        <v>228</v>
      </c>
      <c r="BK187" s="8" t="s">
        <v>165</v>
      </c>
      <c r="BL187" s="8" t="s">
        <v>171</v>
      </c>
    </row>
    <row r="188" spans="24:64" x14ac:dyDescent="0.25">
      <c r="X188" s="7" t="s">
        <v>165</v>
      </c>
      <c r="Y188" s="8" t="s">
        <v>171</v>
      </c>
      <c r="Z188" s="8">
        <v>2</v>
      </c>
      <c r="AA188" s="7" t="s">
        <v>228</v>
      </c>
      <c r="AB188" s="8" t="s">
        <v>165</v>
      </c>
      <c r="AC188" s="8">
        <v>15</v>
      </c>
      <c r="AQ188" s="7" t="s">
        <v>109</v>
      </c>
      <c r="AR188" s="7" t="s">
        <v>60</v>
      </c>
      <c r="AS188" s="8" t="s">
        <v>171</v>
      </c>
      <c r="AT188" s="8">
        <v>2</v>
      </c>
      <c r="AU188" s="7" t="s">
        <v>228</v>
      </c>
      <c r="AV188" s="8" t="s">
        <v>165</v>
      </c>
      <c r="AW188" s="7" t="s">
        <v>305</v>
      </c>
      <c r="AX188" s="12">
        <v>144335</v>
      </c>
      <c r="AY188" s="12">
        <v>24055.833333333332</v>
      </c>
      <c r="BE188" t="s">
        <v>165</v>
      </c>
      <c r="BF188" t="s">
        <v>228</v>
      </c>
      <c r="BK188" s="8" t="s">
        <v>165</v>
      </c>
      <c r="BL188" s="8" t="s">
        <v>171</v>
      </c>
    </row>
    <row r="189" spans="24:64" x14ac:dyDescent="0.25">
      <c r="X189" s="7" t="s">
        <v>165</v>
      </c>
      <c r="Y189" s="8" t="s">
        <v>171</v>
      </c>
      <c r="Z189" s="8">
        <v>3</v>
      </c>
      <c r="AA189" s="7" t="s">
        <v>228</v>
      </c>
      <c r="AB189" s="8" t="s">
        <v>165</v>
      </c>
      <c r="AC189" s="8">
        <v>15</v>
      </c>
      <c r="AQ189" s="7" t="s">
        <v>109</v>
      </c>
      <c r="AR189" s="7" t="s">
        <v>60</v>
      </c>
      <c r="AS189" s="8" t="s">
        <v>171</v>
      </c>
      <c r="AT189" s="8">
        <v>3</v>
      </c>
      <c r="AU189" s="7" t="s">
        <v>228</v>
      </c>
      <c r="AV189" s="8" t="s">
        <v>165</v>
      </c>
      <c r="AW189" s="7" t="s">
        <v>305</v>
      </c>
      <c r="AX189" s="12">
        <v>144335</v>
      </c>
      <c r="AY189" s="12">
        <v>24055.833333333332</v>
      </c>
      <c r="BE189" t="s">
        <v>165</v>
      </c>
      <c r="BF189" t="s">
        <v>228</v>
      </c>
      <c r="BK189" s="8" t="s">
        <v>165</v>
      </c>
      <c r="BL189" s="8" t="s">
        <v>171</v>
      </c>
    </row>
    <row r="190" spans="24:64" x14ac:dyDescent="0.25">
      <c r="X190" s="7" t="s">
        <v>165</v>
      </c>
      <c r="Y190" s="8" t="s">
        <v>171</v>
      </c>
      <c r="Z190" s="8">
        <v>4</v>
      </c>
      <c r="AA190" s="7" t="s">
        <v>228</v>
      </c>
      <c r="AB190" s="8" t="s">
        <v>165</v>
      </c>
      <c r="AC190" s="8">
        <v>15</v>
      </c>
      <c r="AQ190" s="7" t="s">
        <v>109</v>
      </c>
      <c r="AR190" s="7" t="s">
        <v>60</v>
      </c>
      <c r="AS190" s="8" t="s">
        <v>171</v>
      </c>
      <c r="AT190" s="8">
        <v>4</v>
      </c>
      <c r="AU190" s="7" t="s">
        <v>228</v>
      </c>
      <c r="AV190" s="8" t="s">
        <v>165</v>
      </c>
      <c r="AW190" s="7" t="s">
        <v>305</v>
      </c>
      <c r="AX190" s="12">
        <v>144335</v>
      </c>
      <c r="AY190" s="12">
        <v>24055.833333333332</v>
      </c>
      <c r="BE190" t="s">
        <v>165</v>
      </c>
      <c r="BF190" t="s">
        <v>228</v>
      </c>
      <c r="BK190" s="8" t="s">
        <v>165</v>
      </c>
      <c r="BL190" s="8" t="s">
        <v>171</v>
      </c>
    </row>
    <row r="191" spans="24:64" x14ac:dyDescent="0.25">
      <c r="X191" s="7" t="s">
        <v>165</v>
      </c>
      <c r="Y191" s="8" t="s">
        <v>171</v>
      </c>
      <c r="Z191" s="8">
        <v>5</v>
      </c>
      <c r="AA191" s="7" t="s">
        <v>228</v>
      </c>
      <c r="AB191" s="8" t="s">
        <v>165</v>
      </c>
      <c r="AC191" s="8">
        <v>15</v>
      </c>
      <c r="AQ191" s="7" t="s">
        <v>109</v>
      </c>
      <c r="AR191" s="7" t="s">
        <v>60</v>
      </c>
      <c r="AS191" s="8" t="s">
        <v>171</v>
      </c>
      <c r="AT191" s="8">
        <v>5</v>
      </c>
      <c r="AU191" s="7" t="s">
        <v>228</v>
      </c>
      <c r="AV191" s="8" t="s">
        <v>165</v>
      </c>
      <c r="AW191" s="7" t="s">
        <v>305</v>
      </c>
      <c r="AX191" s="12">
        <v>144335</v>
      </c>
      <c r="AY191" s="12">
        <v>24055.833333333332</v>
      </c>
      <c r="BE191" t="s">
        <v>165</v>
      </c>
      <c r="BF191" t="s">
        <v>228</v>
      </c>
      <c r="BK191" s="8" t="s">
        <v>165</v>
      </c>
      <c r="BL191" s="8" t="s">
        <v>171</v>
      </c>
    </row>
    <row r="192" spans="24:64" x14ac:dyDescent="0.25">
      <c r="X192" s="7" t="s">
        <v>165</v>
      </c>
      <c r="Y192" s="8" t="s">
        <v>171</v>
      </c>
      <c r="Z192" s="8">
        <v>6</v>
      </c>
      <c r="AA192" s="7" t="s">
        <v>228</v>
      </c>
      <c r="AB192" s="8" t="s">
        <v>165</v>
      </c>
      <c r="AC192" s="8">
        <v>15</v>
      </c>
      <c r="AQ192" s="7" t="s">
        <v>109</v>
      </c>
      <c r="AR192" s="7" t="s">
        <v>60</v>
      </c>
      <c r="AS192" s="8" t="s">
        <v>171</v>
      </c>
      <c r="AT192" s="8">
        <v>6</v>
      </c>
      <c r="AU192" s="7" t="s">
        <v>228</v>
      </c>
      <c r="AV192" s="8" t="s">
        <v>165</v>
      </c>
      <c r="AW192" s="7" t="s">
        <v>305</v>
      </c>
      <c r="AX192" s="12">
        <v>144335</v>
      </c>
      <c r="AY192" s="12">
        <v>24055.833333333332</v>
      </c>
      <c r="BE192" t="s">
        <v>165</v>
      </c>
      <c r="BF192" t="s">
        <v>228</v>
      </c>
      <c r="BK192" s="8" t="s">
        <v>165</v>
      </c>
      <c r="BL192" s="8" t="s">
        <v>171</v>
      </c>
    </row>
    <row r="193" spans="24:64" x14ac:dyDescent="0.25">
      <c r="X193" s="7" t="s">
        <v>166</v>
      </c>
      <c r="Y193" s="8" t="s">
        <v>176</v>
      </c>
      <c r="Z193" s="8">
        <v>1</v>
      </c>
      <c r="AA193" s="7" t="s">
        <v>229</v>
      </c>
      <c r="AB193" s="8" t="s">
        <v>166</v>
      </c>
      <c r="AC193" s="8">
        <v>15</v>
      </c>
      <c r="AQ193" s="7" t="s">
        <v>109</v>
      </c>
      <c r="AR193" s="7" t="s">
        <v>60</v>
      </c>
      <c r="AS193" s="8" t="s">
        <v>176</v>
      </c>
      <c r="AT193" s="8">
        <v>1</v>
      </c>
      <c r="AU193" s="7" t="s">
        <v>229</v>
      </c>
      <c r="AV193" s="8" t="s">
        <v>166</v>
      </c>
      <c r="AW193" s="7" t="s">
        <v>306</v>
      </c>
      <c r="AX193" s="12">
        <v>144335</v>
      </c>
      <c r="AY193" s="12">
        <v>24055.833333333332</v>
      </c>
      <c r="BE193" t="s">
        <v>166</v>
      </c>
      <c r="BF193" t="s">
        <v>229</v>
      </c>
      <c r="BK193" s="8" t="s">
        <v>166</v>
      </c>
      <c r="BL193" s="8" t="s">
        <v>176</v>
      </c>
    </row>
    <row r="194" spans="24:64" x14ac:dyDescent="0.25">
      <c r="X194" s="7" t="s">
        <v>166</v>
      </c>
      <c r="Y194" s="8" t="s">
        <v>176</v>
      </c>
      <c r="Z194" s="8">
        <v>2</v>
      </c>
      <c r="AA194" s="7" t="s">
        <v>229</v>
      </c>
      <c r="AB194" s="8" t="s">
        <v>166</v>
      </c>
      <c r="AC194" s="8">
        <v>15</v>
      </c>
      <c r="AQ194" s="7" t="s">
        <v>109</v>
      </c>
      <c r="AR194" s="7" t="s">
        <v>60</v>
      </c>
      <c r="AS194" s="8" t="s">
        <v>176</v>
      </c>
      <c r="AT194" s="8">
        <v>2</v>
      </c>
      <c r="AU194" s="7" t="s">
        <v>229</v>
      </c>
      <c r="AV194" s="8" t="s">
        <v>166</v>
      </c>
      <c r="AW194" s="7" t="s">
        <v>306</v>
      </c>
      <c r="AX194" s="12">
        <v>144335</v>
      </c>
      <c r="AY194" s="12">
        <v>24055.833333333332</v>
      </c>
      <c r="BE194" t="s">
        <v>166</v>
      </c>
      <c r="BF194" t="s">
        <v>229</v>
      </c>
      <c r="BK194" s="8" t="s">
        <v>166</v>
      </c>
      <c r="BL194" s="8" t="s">
        <v>176</v>
      </c>
    </row>
    <row r="195" spans="24:64" x14ac:dyDescent="0.25">
      <c r="X195" s="7" t="s">
        <v>166</v>
      </c>
      <c r="Y195" s="8" t="s">
        <v>176</v>
      </c>
      <c r="Z195" s="8">
        <v>3</v>
      </c>
      <c r="AA195" s="7" t="s">
        <v>229</v>
      </c>
      <c r="AB195" s="8" t="s">
        <v>166</v>
      </c>
      <c r="AC195" s="8">
        <v>15</v>
      </c>
      <c r="AQ195" s="7" t="s">
        <v>109</v>
      </c>
      <c r="AR195" s="7" t="s">
        <v>60</v>
      </c>
      <c r="AS195" s="8" t="s">
        <v>176</v>
      </c>
      <c r="AT195" s="8">
        <v>3</v>
      </c>
      <c r="AU195" s="7" t="s">
        <v>229</v>
      </c>
      <c r="AV195" s="8" t="s">
        <v>166</v>
      </c>
      <c r="AW195" s="7" t="s">
        <v>306</v>
      </c>
      <c r="AX195" s="12">
        <v>144335</v>
      </c>
      <c r="AY195" s="12">
        <v>24055.833333333332</v>
      </c>
      <c r="BE195" t="s">
        <v>166</v>
      </c>
      <c r="BF195" t="s">
        <v>229</v>
      </c>
      <c r="BK195" s="8" t="s">
        <v>166</v>
      </c>
      <c r="BL195" s="8" t="s">
        <v>176</v>
      </c>
    </row>
    <row r="196" spans="24:64" x14ac:dyDescent="0.25">
      <c r="X196" s="7" t="s">
        <v>166</v>
      </c>
      <c r="Y196" s="8" t="s">
        <v>176</v>
      </c>
      <c r="Z196" s="8">
        <v>4</v>
      </c>
      <c r="AA196" s="7" t="s">
        <v>229</v>
      </c>
      <c r="AB196" s="8" t="s">
        <v>166</v>
      </c>
      <c r="AC196" s="8">
        <v>15</v>
      </c>
      <c r="AQ196" s="7" t="s">
        <v>109</v>
      </c>
      <c r="AR196" s="7" t="s">
        <v>60</v>
      </c>
      <c r="AS196" s="8" t="s">
        <v>176</v>
      </c>
      <c r="AT196" s="8">
        <v>4</v>
      </c>
      <c r="AU196" s="7" t="s">
        <v>229</v>
      </c>
      <c r="AV196" s="8" t="s">
        <v>166</v>
      </c>
      <c r="AW196" s="7" t="s">
        <v>306</v>
      </c>
      <c r="AX196" s="12">
        <v>144335</v>
      </c>
      <c r="AY196" s="12">
        <v>24055.833333333332</v>
      </c>
      <c r="BE196" t="s">
        <v>166</v>
      </c>
      <c r="BF196" t="s">
        <v>229</v>
      </c>
      <c r="BK196" s="8" t="s">
        <v>166</v>
      </c>
      <c r="BL196" s="8" t="s">
        <v>176</v>
      </c>
    </row>
    <row r="197" spans="24:64" x14ac:dyDescent="0.25">
      <c r="X197" s="7" t="s">
        <v>166</v>
      </c>
      <c r="Y197" s="8" t="s">
        <v>176</v>
      </c>
      <c r="Z197" s="8">
        <v>5</v>
      </c>
      <c r="AA197" s="7" t="s">
        <v>229</v>
      </c>
      <c r="AB197" s="8" t="s">
        <v>166</v>
      </c>
      <c r="AC197" s="8">
        <v>15</v>
      </c>
      <c r="AQ197" s="7" t="s">
        <v>109</v>
      </c>
      <c r="AR197" s="7" t="s">
        <v>60</v>
      </c>
      <c r="AS197" s="8" t="s">
        <v>176</v>
      </c>
      <c r="AT197" s="8">
        <v>5</v>
      </c>
      <c r="AU197" s="7" t="s">
        <v>229</v>
      </c>
      <c r="AV197" s="8" t="s">
        <v>166</v>
      </c>
      <c r="AW197" s="7" t="s">
        <v>306</v>
      </c>
      <c r="AX197" s="12">
        <v>144335</v>
      </c>
      <c r="AY197" s="12">
        <v>24055.833333333332</v>
      </c>
      <c r="BE197" t="s">
        <v>166</v>
      </c>
      <c r="BF197" t="s">
        <v>229</v>
      </c>
      <c r="BK197" s="8" t="s">
        <v>166</v>
      </c>
      <c r="BL197" s="8" t="s">
        <v>176</v>
      </c>
    </row>
    <row r="198" spans="24:64" x14ac:dyDescent="0.25">
      <c r="X198" s="7" t="s">
        <v>166</v>
      </c>
      <c r="Y198" s="8" t="s">
        <v>176</v>
      </c>
      <c r="Z198" s="8">
        <v>6</v>
      </c>
      <c r="AA198" s="7" t="s">
        <v>229</v>
      </c>
      <c r="AB198" s="8" t="s">
        <v>166</v>
      </c>
      <c r="AC198" s="8">
        <v>15</v>
      </c>
      <c r="AQ198" s="7" t="s">
        <v>109</v>
      </c>
      <c r="AR198" s="7" t="s">
        <v>60</v>
      </c>
      <c r="AS198" s="8" t="s">
        <v>176</v>
      </c>
      <c r="AT198" s="8">
        <v>6</v>
      </c>
      <c r="AU198" s="7" t="s">
        <v>229</v>
      </c>
      <c r="AV198" s="8" t="s">
        <v>166</v>
      </c>
      <c r="AW198" s="7" t="s">
        <v>306</v>
      </c>
      <c r="AX198" s="12">
        <v>144335</v>
      </c>
      <c r="AY198" s="12">
        <v>24055.833333333332</v>
      </c>
      <c r="BE198" t="s">
        <v>166</v>
      </c>
      <c r="BF198" t="s">
        <v>229</v>
      </c>
      <c r="BK198" s="8" t="s">
        <v>166</v>
      </c>
      <c r="BL198" s="8" t="s">
        <v>176</v>
      </c>
    </row>
    <row r="199" spans="24:64" x14ac:dyDescent="0.25">
      <c r="X199" s="7" t="s">
        <v>167</v>
      </c>
      <c r="Y199" s="8" t="s">
        <v>189</v>
      </c>
      <c r="Z199" s="8">
        <v>1</v>
      </c>
      <c r="AA199" s="7" t="s">
        <v>230</v>
      </c>
      <c r="AB199" s="8" t="s">
        <v>167</v>
      </c>
      <c r="AC199" s="8">
        <v>15</v>
      </c>
      <c r="AQ199" s="7" t="s">
        <v>109</v>
      </c>
      <c r="AR199" s="7" t="s">
        <v>60</v>
      </c>
      <c r="AS199" s="8" t="s">
        <v>189</v>
      </c>
      <c r="AT199" s="8">
        <v>1</v>
      </c>
      <c r="AU199" s="7" t="s">
        <v>230</v>
      </c>
      <c r="AV199" s="8" t="s">
        <v>167</v>
      </c>
      <c r="AW199" s="7" t="s">
        <v>307</v>
      </c>
      <c r="AX199" s="12">
        <v>144335</v>
      </c>
      <c r="AY199" s="12">
        <v>24055.833333333332</v>
      </c>
      <c r="BE199" t="s">
        <v>167</v>
      </c>
      <c r="BF199" t="s">
        <v>230</v>
      </c>
      <c r="BK199" s="8" t="s">
        <v>167</v>
      </c>
      <c r="BL199" s="8" t="s">
        <v>189</v>
      </c>
    </row>
    <row r="200" spans="24:64" x14ac:dyDescent="0.25">
      <c r="X200" s="7" t="s">
        <v>167</v>
      </c>
      <c r="Y200" s="8" t="s">
        <v>189</v>
      </c>
      <c r="Z200" s="8">
        <v>2</v>
      </c>
      <c r="AA200" s="7" t="s">
        <v>230</v>
      </c>
      <c r="AB200" s="8" t="s">
        <v>167</v>
      </c>
      <c r="AC200" s="8">
        <v>15</v>
      </c>
      <c r="AQ200" s="7" t="s">
        <v>109</v>
      </c>
      <c r="AR200" s="7" t="s">
        <v>60</v>
      </c>
      <c r="AS200" s="8" t="s">
        <v>189</v>
      </c>
      <c r="AT200" s="8">
        <v>2</v>
      </c>
      <c r="AU200" s="7" t="s">
        <v>230</v>
      </c>
      <c r="AV200" s="8" t="s">
        <v>167</v>
      </c>
      <c r="AW200" s="7" t="s">
        <v>307</v>
      </c>
      <c r="AX200" s="12">
        <v>144335</v>
      </c>
      <c r="AY200" s="12">
        <v>24055.833333333332</v>
      </c>
      <c r="BE200" t="s">
        <v>167</v>
      </c>
      <c r="BF200" t="s">
        <v>230</v>
      </c>
      <c r="BK200" s="8" t="s">
        <v>167</v>
      </c>
      <c r="BL200" s="8" t="s">
        <v>189</v>
      </c>
    </row>
    <row r="201" spans="24:64" x14ac:dyDescent="0.25">
      <c r="X201" s="7" t="s">
        <v>167</v>
      </c>
      <c r="Y201" s="8" t="s">
        <v>189</v>
      </c>
      <c r="Z201" s="8">
        <v>3</v>
      </c>
      <c r="AA201" s="7" t="s">
        <v>230</v>
      </c>
      <c r="AB201" s="8" t="s">
        <v>167</v>
      </c>
      <c r="AC201" s="8">
        <v>15</v>
      </c>
      <c r="AQ201" s="7" t="s">
        <v>109</v>
      </c>
      <c r="AR201" s="7" t="s">
        <v>60</v>
      </c>
      <c r="AS201" s="8" t="s">
        <v>189</v>
      </c>
      <c r="AT201" s="8">
        <v>3</v>
      </c>
      <c r="AU201" s="7" t="s">
        <v>230</v>
      </c>
      <c r="AV201" s="8" t="s">
        <v>167</v>
      </c>
      <c r="AW201" s="7" t="s">
        <v>307</v>
      </c>
      <c r="AX201" s="12">
        <v>144335</v>
      </c>
      <c r="AY201" s="12">
        <v>24055.833333333332</v>
      </c>
      <c r="BE201" t="s">
        <v>167</v>
      </c>
      <c r="BF201" t="s">
        <v>230</v>
      </c>
      <c r="BK201" s="8" t="s">
        <v>167</v>
      </c>
      <c r="BL201" s="8" t="s">
        <v>189</v>
      </c>
    </row>
    <row r="202" spans="24:64" x14ac:dyDescent="0.25">
      <c r="X202" s="7" t="s">
        <v>167</v>
      </c>
      <c r="Y202" s="8" t="s">
        <v>189</v>
      </c>
      <c r="Z202" s="8">
        <v>4</v>
      </c>
      <c r="AA202" s="7" t="s">
        <v>230</v>
      </c>
      <c r="AB202" s="8" t="s">
        <v>167</v>
      </c>
      <c r="AC202" s="8">
        <v>15</v>
      </c>
      <c r="AQ202" s="7" t="s">
        <v>109</v>
      </c>
      <c r="AR202" s="7" t="s">
        <v>60</v>
      </c>
      <c r="AS202" s="8" t="s">
        <v>189</v>
      </c>
      <c r="AT202" s="8">
        <v>4</v>
      </c>
      <c r="AU202" s="7" t="s">
        <v>230</v>
      </c>
      <c r="AV202" s="8" t="s">
        <v>167</v>
      </c>
      <c r="AW202" s="7" t="s">
        <v>307</v>
      </c>
      <c r="AX202" s="12">
        <v>144335</v>
      </c>
      <c r="AY202" s="12">
        <v>24055.833333333332</v>
      </c>
      <c r="BE202" t="s">
        <v>167</v>
      </c>
      <c r="BF202" t="s">
        <v>230</v>
      </c>
      <c r="BK202" s="8" t="s">
        <v>167</v>
      </c>
      <c r="BL202" s="8" t="s">
        <v>189</v>
      </c>
    </row>
    <row r="203" spans="24:64" x14ac:dyDescent="0.25">
      <c r="X203" s="7" t="s">
        <v>167</v>
      </c>
      <c r="Y203" s="8" t="s">
        <v>189</v>
      </c>
      <c r="Z203" s="8">
        <v>5</v>
      </c>
      <c r="AA203" s="7" t="s">
        <v>230</v>
      </c>
      <c r="AB203" s="8" t="s">
        <v>167</v>
      </c>
      <c r="AC203" s="8">
        <v>15</v>
      </c>
      <c r="AQ203" s="7" t="s">
        <v>109</v>
      </c>
      <c r="AR203" s="7" t="s">
        <v>60</v>
      </c>
      <c r="AS203" s="8" t="s">
        <v>189</v>
      </c>
      <c r="AT203" s="8">
        <v>5</v>
      </c>
      <c r="AU203" s="7" t="s">
        <v>230</v>
      </c>
      <c r="AV203" s="8" t="s">
        <v>167</v>
      </c>
      <c r="AW203" s="7" t="s">
        <v>307</v>
      </c>
      <c r="AX203" s="12">
        <v>144335</v>
      </c>
      <c r="AY203" s="12">
        <v>24055.833333333332</v>
      </c>
      <c r="BE203" t="s">
        <v>167</v>
      </c>
      <c r="BF203" t="s">
        <v>230</v>
      </c>
      <c r="BK203" s="8" t="s">
        <v>167</v>
      </c>
      <c r="BL203" s="8" t="s">
        <v>189</v>
      </c>
    </row>
    <row r="204" spans="24:64" x14ac:dyDescent="0.25">
      <c r="X204" s="7" t="s">
        <v>167</v>
      </c>
      <c r="Y204" s="8" t="s">
        <v>189</v>
      </c>
      <c r="Z204" s="8">
        <v>6</v>
      </c>
      <c r="AA204" s="7" t="s">
        <v>230</v>
      </c>
      <c r="AB204" s="8" t="s">
        <v>167</v>
      </c>
      <c r="AC204" s="8">
        <v>15</v>
      </c>
      <c r="AQ204" s="7" t="s">
        <v>109</v>
      </c>
      <c r="AR204" s="7" t="s">
        <v>60</v>
      </c>
      <c r="AS204" s="8" t="s">
        <v>189</v>
      </c>
      <c r="AT204" s="8">
        <v>6</v>
      </c>
      <c r="AU204" s="7" t="s">
        <v>230</v>
      </c>
      <c r="AV204" s="8" t="s">
        <v>167</v>
      </c>
      <c r="AW204" s="7" t="s">
        <v>307</v>
      </c>
      <c r="AX204" s="12">
        <v>144335</v>
      </c>
      <c r="AY204" s="12">
        <v>24055.833333333332</v>
      </c>
      <c r="BE204" t="s">
        <v>167</v>
      </c>
      <c r="BF204" t="s">
        <v>230</v>
      </c>
      <c r="BK204" s="8" t="s">
        <v>167</v>
      </c>
      <c r="BL204" s="8" t="s">
        <v>189</v>
      </c>
    </row>
    <row r="205" spans="24:64" x14ac:dyDescent="0.25">
      <c r="X205" s="7" t="s">
        <v>168</v>
      </c>
      <c r="Y205" s="8" t="s">
        <v>231</v>
      </c>
      <c r="Z205" s="8">
        <v>1</v>
      </c>
      <c r="AA205" s="7" t="s">
        <v>232</v>
      </c>
      <c r="AB205" s="8" t="s">
        <v>168</v>
      </c>
      <c r="AC205" s="8">
        <v>15</v>
      </c>
      <c r="AQ205" s="7" t="s">
        <v>109</v>
      </c>
      <c r="AR205" s="7" t="s">
        <v>60</v>
      </c>
      <c r="AS205" s="8" t="s">
        <v>231</v>
      </c>
      <c r="AT205" s="8">
        <v>1</v>
      </c>
      <c r="AU205" s="7" t="s">
        <v>232</v>
      </c>
      <c r="AV205" s="8" t="s">
        <v>168</v>
      </c>
      <c r="AW205" s="7" t="s">
        <v>308</v>
      </c>
      <c r="AX205" s="12">
        <v>144335</v>
      </c>
      <c r="AY205" s="12">
        <v>24055.833333333332</v>
      </c>
      <c r="BE205" t="s">
        <v>168</v>
      </c>
      <c r="BF205" t="s">
        <v>232</v>
      </c>
      <c r="BK205" s="8" t="s">
        <v>168</v>
      </c>
      <c r="BL205" s="8" t="s">
        <v>231</v>
      </c>
    </row>
    <row r="206" spans="24:64" x14ac:dyDescent="0.25">
      <c r="X206" s="7" t="s">
        <v>168</v>
      </c>
      <c r="Y206" s="8" t="s">
        <v>231</v>
      </c>
      <c r="Z206" s="8">
        <v>2</v>
      </c>
      <c r="AA206" s="7" t="s">
        <v>232</v>
      </c>
      <c r="AB206" s="8" t="s">
        <v>168</v>
      </c>
      <c r="AC206" s="8">
        <v>15</v>
      </c>
      <c r="AQ206" s="7" t="s">
        <v>109</v>
      </c>
      <c r="AR206" s="7" t="s">
        <v>60</v>
      </c>
      <c r="AS206" s="8" t="s">
        <v>231</v>
      </c>
      <c r="AT206" s="8">
        <v>2</v>
      </c>
      <c r="AU206" s="7" t="s">
        <v>232</v>
      </c>
      <c r="AV206" s="8" t="s">
        <v>168</v>
      </c>
      <c r="AW206" s="7" t="s">
        <v>308</v>
      </c>
      <c r="AX206" s="12">
        <v>144335</v>
      </c>
      <c r="AY206" s="12">
        <v>24055.833333333332</v>
      </c>
      <c r="BE206" t="s">
        <v>168</v>
      </c>
      <c r="BF206" t="s">
        <v>232</v>
      </c>
      <c r="BK206" s="8" t="s">
        <v>168</v>
      </c>
      <c r="BL206" s="8" t="s">
        <v>231</v>
      </c>
    </row>
    <row r="207" spans="24:64" x14ac:dyDescent="0.25">
      <c r="X207" s="7" t="s">
        <v>168</v>
      </c>
      <c r="Y207" s="8" t="s">
        <v>231</v>
      </c>
      <c r="Z207" s="8">
        <v>3</v>
      </c>
      <c r="AA207" s="7" t="s">
        <v>232</v>
      </c>
      <c r="AB207" s="8" t="s">
        <v>168</v>
      </c>
      <c r="AC207" s="8">
        <v>15</v>
      </c>
      <c r="AQ207" s="7" t="s">
        <v>109</v>
      </c>
      <c r="AR207" s="7" t="s">
        <v>60</v>
      </c>
      <c r="AS207" s="8" t="s">
        <v>231</v>
      </c>
      <c r="AT207" s="8">
        <v>3</v>
      </c>
      <c r="AU207" s="7" t="s">
        <v>232</v>
      </c>
      <c r="AV207" s="8" t="s">
        <v>168</v>
      </c>
      <c r="AW207" s="7" t="s">
        <v>308</v>
      </c>
      <c r="AX207" s="12">
        <v>144335</v>
      </c>
      <c r="AY207" s="12">
        <v>24055.833333333332</v>
      </c>
      <c r="BE207" t="s">
        <v>168</v>
      </c>
      <c r="BF207" t="s">
        <v>232</v>
      </c>
      <c r="BK207" s="8" t="s">
        <v>168</v>
      </c>
      <c r="BL207" s="8" t="s">
        <v>231</v>
      </c>
    </row>
    <row r="208" spans="24:64" x14ac:dyDescent="0.25">
      <c r="X208" s="7" t="s">
        <v>168</v>
      </c>
      <c r="Y208" s="8" t="s">
        <v>231</v>
      </c>
      <c r="Z208" s="8">
        <v>4</v>
      </c>
      <c r="AA208" s="7" t="s">
        <v>232</v>
      </c>
      <c r="AB208" s="8" t="s">
        <v>168</v>
      </c>
      <c r="AC208" s="8">
        <v>15</v>
      </c>
      <c r="AQ208" s="7" t="s">
        <v>109</v>
      </c>
      <c r="AR208" s="7" t="s">
        <v>60</v>
      </c>
      <c r="AS208" s="8" t="s">
        <v>231</v>
      </c>
      <c r="AT208" s="8">
        <v>4</v>
      </c>
      <c r="AU208" s="7" t="s">
        <v>232</v>
      </c>
      <c r="AV208" s="8" t="s">
        <v>168</v>
      </c>
      <c r="AW208" s="7" t="s">
        <v>308</v>
      </c>
      <c r="AX208" s="12">
        <v>144335</v>
      </c>
      <c r="AY208" s="12">
        <v>24055.833333333332</v>
      </c>
      <c r="BE208" t="s">
        <v>168</v>
      </c>
      <c r="BF208" t="s">
        <v>232</v>
      </c>
      <c r="BK208" s="8" t="s">
        <v>168</v>
      </c>
      <c r="BL208" s="8" t="s">
        <v>231</v>
      </c>
    </row>
    <row r="209" spans="24:64" x14ac:dyDescent="0.25">
      <c r="X209" s="7" t="s">
        <v>168</v>
      </c>
      <c r="Y209" s="8" t="s">
        <v>231</v>
      </c>
      <c r="Z209" s="8">
        <v>5</v>
      </c>
      <c r="AA209" s="7" t="s">
        <v>232</v>
      </c>
      <c r="AB209" s="8" t="s">
        <v>168</v>
      </c>
      <c r="AC209" s="8">
        <v>15</v>
      </c>
      <c r="AQ209" s="7" t="s">
        <v>109</v>
      </c>
      <c r="AR209" s="7" t="s">
        <v>60</v>
      </c>
      <c r="AS209" s="8" t="s">
        <v>231</v>
      </c>
      <c r="AT209" s="8">
        <v>5</v>
      </c>
      <c r="AU209" s="7" t="s">
        <v>232</v>
      </c>
      <c r="AV209" s="8" t="s">
        <v>168</v>
      </c>
      <c r="AW209" s="7" t="s">
        <v>308</v>
      </c>
      <c r="AX209" s="12">
        <v>144335</v>
      </c>
      <c r="AY209" s="12">
        <v>24055.833333333332</v>
      </c>
      <c r="BE209" t="s">
        <v>168</v>
      </c>
      <c r="BF209" t="s">
        <v>232</v>
      </c>
      <c r="BK209" s="8" t="s">
        <v>168</v>
      </c>
      <c r="BL209" s="8" t="s">
        <v>231</v>
      </c>
    </row>
    <row r="210" spans="24:64" x14ac:dyDescent="0.25">
      <c r="X210" s="7" t="s">
        <v>168</v>
      </c>
      <c r="Y210" s="8" t="s">
        <v>231</v>
      </c>
      <c r="Z210" s="8">
        <v>6</v>
      </c>
      <c r="AA210" s="7" t="s">
        <v>232</v>
      </c>
      <c r="AB210" s="8" t="s">
        <v>168</v>
      </c>
      <c r="AC210" s="8">
        <v>15</v>
      </c>
      <c r="AQ210" s="7" t="s">
        <v>109</v>
      </c>
      <c r="AR210" s="7" t="s">
        <v>60</v>
      </c>
      <c r="AS210" s="8" t="s">
        <v>231</v>
      </c>
      <c r="AT210" s="8">
        <v>6</v>
      </c>
      <c r="AU210" s="7" t="s">
        <v>232</v>
      </c>
      <c r="AV210" s="8" t="s">
        <v>168</v>
      </c>
      <c r="AW210" s="7" t="s">
        <v>308</v>
      </c>
      <c r="AX210" s="12">
        <v>144335</v>
      </c>
      <c r="AY210" s="12">
        <v>24055.833333333332</v>
      </c>
      <c r="BE210" t="s">
        <v>168</v>
      </c>
      <c r="BF210" t="s">
        <v>232</v>
      </c>
      <c r="BK210" s="8" t="s">
        <v>168</v>
      </c>
      <c r="BL210" s="8" t="s">
        <v>231</v>
      </c>
    </row>
    <row r="211" spans="24:64" x14ac:dyDescent="0.25">
      <c r="X211" s="7" t="s">
        <v>169</v>
      </c>
      <c r="Y211" s="8" t="s">
        <v>233</v>
      </c>
      <c r="Z211" s="8">
        <v>1</v>
      </c>
      <c r="AA211" s="7" t="s">
        <v>234</v>
      </c>
      <c r="AB211" s="8" t="s">
        <v>169</v>
      </c>
      <c r="AC211" s="8">
        <v>15</v>
      </c>
      <c r="AQ211" s="7" t="s">
        <v>109</v>
      </c>
      <c r="AR211" s="7" t="s">
        <v>60</v>
      </c>
      <c r="AS211" s="8" t="s">
        <v>233</v>
      </c>
      <c r="AT211" s="8">
        <v>1</v>
      </c>
      <c r="AU211" s="7" t="s">
        <v>234</v>
      </c>
      <c r="AV211" s="8" t="s">
        <v>169</v>
      </c>
      <c r="AW211" s="7" t="s">
        <v>309</v>
      </c>
      <c r="AX211" s="12">
        <v>144335</v>
      </c>
      <c r="AY211" s="12">
        <v>24055.833333333332</v>
      </c>
      <c r="BE211" t="s">
        <v>169</v>
      </c>
      <c r="BF211" t="s">
        <v>234</v>
      </c>
      <c r="BK211" s="8" t="s">
        <v>169</v>
      </c>
      <c r="BL211" s="8" t="s">
        <v>233</v>
      </c>
    </row>
    <row r="212" spans="24:64" x14ac:dyDescent="0.25">
      <c r="X212" s="7" t="s">
        <v>169</v>
      </c>
      <c r="Y212" s="8" t="s">
        <v>233</v>
      </c>
      <c r="Z212" s="8">
        <v>2</v>
      </c>
      <c r="AA212" s="7" t="s">
        <v>234</v>
      </c>
      <c r="AB212" s="8" t="s">
        <v>169</v>
      </c>
      <c r="AC212" s="8">
        <v>15</v>
      </c>
      <c r="AQ212" s="7" t="s">
        <v>109</v>
      </c>
      <c r="AR212" s="7" t="s">
        <v>60</v>
      </c>
      <c r="AS212" s="8" t="s">
        <v>233</v>
      </c>
      <c r="AT212" s="8">
        <v>2</v>
      </c>
      <c r="AU212" s="7" t="s">
        <v>234</v>
      </c>
      <c r="AV212" s="8" t="s">
        <v>169</v>
      </c>
      <c r="AW212" s="7" t="s">
        <v>309</v>
      </c>
      <c r="AX212" s="12">
        <v>144335</v>
      </c>
      <c r="AY212" s="12">
        <v>24055.833333333332</v>
      </c>
      <c r="BE212" t="s">
        <v>169</v>
      </c>
      <c r="BF212" t="s">
        <v>234</v>
      </c>
      <c r="BK212" s="8" t="s">
        <v>169</v>
      </c>
      <c r="BL212" s="8" t="s">
        <v>233</v>
      </c>
    </row>
    <row r="213" spans="24:64" x14ac:dyDescent="0.25">
      <c r="X213" s="7" t="s">
        <v>169</v>
      </c>
      <c r="Y213" s="8" t="s">
        <v>233</v>
      </c>
      <c r="Z213" s="8">
        <v>3</v>
      </c>
      <c r="AA213" s="7" t="s">
        <v>234</v>
      </c>
      <c r="AB213" s="8" t="s">
        <v>169</v>
      </c>
      <c r="AC213" s="8">
        <v>15</v>
      </c>
      <c r="AQ213" s="7" t="s">
        <v>109</v>
      </c>
      <c r="AR213" s="7" t="s">
        <v>60</v>
      </c>
      <c r="AS213" s="8" t="s">
        <v>233</v>
      </c>
      <c r="AT213" s="8">
        <v>3</v>
      </c>
      <c r="AU213" s="7" t="s">
        <v>234</v>
      </c>
      <c r="AV213" s="8" t="s">
        <v>169</v>
      </c>
      <c r="AW213" s="7" t="s">
        <v>309</v>
      </c>
      <c r="AX213" s="12">
        <v>144335</v>
      </c>
      <c r="AY213" s="12">
        <v>24055.833333333332</v>
      </c>
      <c r="BE213" t="s">
        <v>169</v>
      </c>
      <c r="BF213" t="s">
        <v>234</v>
      </c>
      <c r="BK213" s="8" t="s">
        <v>169</v>
      </c>
      <c r="BL213" s="8" t="s">
        <v>233</v>
      </c>
    </row>
    <row r="214" spans="24:64" x14ac:dyDescent="0.25">
      <c r="X214" s="7" t="s">
        <v>169</v>
      </c>
      <c r="Y214" s="8" t="s">
        <v>233</v>
      </c>
      <c r="Z214" s="8">
        <v>4</v>
      </c>
      <c r="AA214" s="7" t="s">
        <v>234</v>
      </c>
      <c r="AB214" s="8" t="s">
        <v>169</v>
      </c>
      <c r="AC214" s="8">
        <v>15</v>
      </c>
      <c r="AQ214" s="7" t="s">
        <v>109</v>
      </c>
      <c r="AR214" s="7" t="s">
        <v>60</v>
      </c>
      <c r="AS214" s="8" t="s">
        <v>233</v>
      </c>
      <c r="AT214" s="8">
        <v>4</v>
      </c>
      <c r="AU214" s="7" t="s">
        <v>234</v>
      </c>
      <c r="AV214" s="8" t="s">
        <v>169</v>
      </c>
      <c r="AW214" s="7" t="s">
        <v>309</v>
      </c>
      <c r="AX214" s="12">
        <v>144335</v>
      </c>
      <c r="AY214" s="12">
        <v>24055.833333333332</v>
      </c>
      <c r="BE214" t="s">
        <v>169</v>
      </c>
      <c r="BF214" t="s">
        <v>234</v>
      </c>
      <c r="BK214" s="8" t="s">
        <v>169</v>
      </c>
      <c r="BL214" s="8" t="s">
        <v>233</v>
      </c>
    </row>
    <row r="215" spans="24:64" x14ac:dyDescent="0.25">
      <c r="X215" s="7" t="s">
        <v>169</v>
      </c>
      <c r="Y215" s="8" t="s">
        <v>233</v>
      </c>
      <c r="Z215" s="8">
        <v>5</v>
      </c>
      <c r="AA215" s="7" t="s">
        <v>234</v>
      </c>
      <c r="AB215" s="8" t="s">
        <v>169</v>
      </c>
      <c r="AC215" s="8">
        <v>15</v>
      </c>
      <c r="AQ215" s="7" t="s">
        <v>109</v>
      </c>
      <c r="AR215" s="7" t="s">
        <v>60</v>
      </c>
      <c r="AS215" s="8" t="s">
        <v>233</v>
      </c>
      <c r="AT215" s="8">
        <v>5</v>
      </c>
      <c r="AU215" s="7" t="s">
        <v>234</v>
      </c>
      <c r="AV215" s="8" t="s">
        <v>169</v>
      </c>
      <c r="AW215" s="7" t="s">
        <v>309</v>
      </c>
      <c r="AX215" s="12">
        <v>144335</v>
      </c>
      <c r="AY215" s="12">
        <v>24055.833333333332</v>
      </c>
      <c r="BE215" t="s">
        <v>169</v>
      </c>
      <c r="BF215" t="s">
        <v>234</v>
      </c>
      <c r="BK215" s="8" t="s">
        <v>169</v>
      </c>
      <c r="BL215" s="8" t="s">
        <v>233</v>
      </c>
    </row>
    <row r="216" spans="24:64" x14ac:dyDescent="0.25">
      <c r="X216" s="7" t="s">
        <v>169</v>
      </c>
      <c r="Y216" s="8" t="s">
        <v>233</v>
      </c>
      <c r="Z216" s="8">
        <v>6</v>
      </c>
      <c r="AA216" s="7" t="s">
        <v>234</v>
      </c>
      <c r="AB216" s="8" t="s">
        <v>169</v>
      </c>
      <c r="AC216" s="8">
        <v>15</v>
      </c>
      <c r="AQ216" s="7" t="s">
        <v>109</v>
      </c>
      <c r="AR216" s="7" t="s">
        <v>60</v>
      </c>
      <c r="AS216" s="8" t="s">
        <v>233</v>
      </c>
      <c r="AT216" s="8">
        <v>6</v>
      </c>
      <c r="AU216" s="7" t="s">
        <v>234</v>
      </c>
      <c r="AV216" s="8" t="s">
        <v>169</v>
      </c>
      <c r="AW216" s="7" t="s">
        <v>309</v>
      </c>
      <c r="AX216" s="12">
        <v>144335</v>
      </c>
      <c r="AY216" s="12">
        <v>24055.833333333332</v>
      </c>
      <c r="BE216" t="s">
        <v>169</v>
      </c>
      <c r="BF216" t="s">
        <v>234</v>
      </c>
      <c r="BK216" s="8" t="s">
        <v>169</v>
      </c>
      <c r="BL216" s="8" t="s">
        <v>233</v>
      </c>
    </row>
    <row r="217" spans="24:64" x14ac:dyDescent="0.25">
      <c r="X217" s="7" t="s">
        <v>170</v>
      </c>
      <c r="Y217" s="8" t="s">
        <v>86</v>
      </c>
      <c r="Z217" s="8">
        <v>1</v>
      </c>
      <c r="AA217" s="7" t="s">
        <v>235</v>
      </c>
      <c r="AB217" s="8" t="s">
        <v>170</v>
      </c>
      <c r="AC217" s="8">
        <v>15</v>
      </c>
      <c r="AQ217" s="7" t="s">
        <v>126</v>
      </c>
      <c r="AR217" s="7" t="s">
        <v>75</v>
      </c>
      <c r="AS217" s="8" t="s">
        <v>86</v>
      </c>
      <c r="AT217" s="8">
        <v>1</v>
      </c>
      <c r="AU217" s="7" t="s">
        <v>235</v>
      </c>
      <c r="AV217" s="8" t="s">
        <v>170</v>
      </c>
      <c r="AW217" s="7" t="s">
        <v>310</v>
      </c>
      <c r="AX217" s="12">
        <v>210000</v>
      </c>
      <c r="AY217" s="12">
        <v>52500</v>
      </c>
      <c r="BE217" t="s">
        <v>170</v>
      </c>
      <c r="BF217" t="s">
        <v>235</v>
      </c>
      <c r="BK217" s="8" t="s">
        <v>170</v>
      </c>
      <c r="BL217" s="8" t="s">
        <v>86</v>
      </c>
    </row>
    <row r="218" spans="24:64" x14ac:dyDescent="0.25">
      <c r="X218" s="7" t="s">
        <v>170</v>
      </c>
      <c r="Y218" s="8" t="s">
        <v>86</v>
      </c>
      <c r="Z218" s="8">
        <v>2</v>
      </c>
      <c r="AA218" s="7" t="s">
        <v>235</v>
      </c>
      <c r="AB218" s="8" t="s">
        <v>170</v>
      </c>
      <c r="AC218" s="8">
        <v>15</v>
      </c>
      <c r="AQ218" s="7" t="s">
        <v>126</v>
      </c>
      <c r="AR218" s="7" t="s">
        <v>75</v>
      </c>
      <c r="AS218" s="8" t="s">
        <v>86</v>
      </c>
      <c r="AT218" s="8">
        <v>2</v>
      </c>
      <c r="AU218" s="7" t="s">
        <v>235</v>
      </c>
      <c r="AV218" s="8" t="s">
        <v>170</v>
      </c>
      <c r="AW218" s="7" t="s">
        <v>310</v>
      </c>
      <c r="AX218" s="12">
        <v>210000</v>
      </c>
      <c r="AY218" s="12">
        <v>52500</v>
      </c>
      <c r="BE218" t="s">
        <v>170</v>
      </c>
      <c r="BF218" t="s">
        <v>235</v>
      </c>
      <c r="BK218" s="8" t="s">
        <v>170</v>
      </c>
      <c r="BL218" s="8" t="s">
        <v>86</v>
      </c>
    </row>
    <row r="219" spans="24:64" x14ac:dyDescent="0.25">
      <c r="X219" s="7" t="s">
        <v>170</v>
      </c>
      <c r="Y219" s="8" t="s">
        <v>86</v>
      </c>
      <c r="Z219" s="8">
        <v>3</v>
      </c>
      <c r="AA219" s="7" t="s">
        <v>235</v>
      </c>
      <c r="AB219" s="8" t="s">
        <v>170</v>
      </c>
      <c r="AC219" s="8">
        <v>15</v>
      </c>
      <c r="AQ219" s="7" t="s">
        <v>126</v>
      </c>
      <c r="AR219" s="7" t="s">
        <v>75</v>
      </c>
      <c r="AS219" s="8" t="s">
        <v>86</v>
      </c>
      <c r="AT219" s="8">
        <v>3</v>
      </c>
      <c r="AU219" s="7" t="s">
        <v>235</v>
      </c>
      <c r="AV219" s="8" t="s">
        <v>170</v>
      </c>
      <c r="AW219" s="7" t="s">
        <v>310</v>
      </c>
      <c r="AX219" s="12">
        <v>210000</v>
      </c>
      <c r="AY219" s="12">
        <v>52500</v>
      </c>
      <c r="BE219" t="s">
        <v>170</v>
      </c>
      <c r="BF219" t="s">
        <v>235</v>
      </c>
      <c r="BK219" s="8" t="s">
        <v>170</v>
      </c>
      <c r="BL219" s="8" t="s">
        <v>86</v>
      </c>
    </row>
    <row r="220" spans="24:64" x14ac:dyDescent="0.25">
      <c r="X220" s="7" t="s">
        <v>170</v>
      </c>
      <c r="Y220" s="8" t="s">
        <v>86</v>
      </c>
      <c r="Z220" s="8">
        <v>4</v>
      </c>
      <c r="AA220" s="7" t="s">
        <v>235</v>
      </c>
      <c r="AB220" s="8" t="s">
        <v>170</v>
      </c>
      <c r="AC220" s="8">
        <v>15</v>
      </c>
      <c r="AQ220" s="7" t="s">
        <v>126</v>
      </c>
      <c r="AR220" s="7" t="s">
        <v>75</v>
      </c>
      <c r="AS220" s="8" t="s">
        <v>86</v>
      </c>
      <c r="AT220" s="8">
        <v>4</v>
      </c>
      <c r="AU220" s="7" t="s">
        <v>235</v>
      </c>
      <c r="AV220" s="8" t="s">
        <v>170</v>
      </c>
      <c r="AW220" s="7" t="s">
        <v>310</v>
      </c>
      <c r="AX220" s="12">
        <v>210000</v>
      </c>
      <c r="AY220" s="12">
        <v>52500</v>
      </c>
      <c r="BE220" t="s">
        <v>170</v>
      </c>
      <c r="BF220" t="s">
        <v>235</v>
      </c>
      <c r="BK220" s="8" t="s">
        <v>170</v>
      </c>
      <c r="BL220" s="8" t="s">
        <v>86</v>
      </c>
    </row>
  </sheetData>
  <sheetProtection algorithmName="SHA-512" hashValue="5EUu3Lo6IPpe3Jb4SkrRftpU//0NI75NIyM7sMA49zi8fnfDhZYOT+SYAdkIlDHM3S3yk8e1fKN8G9JJQWQ+ZA==" saltValue="F1rPfB9ERzfiFGi01PqzLg==" spinCount="100000" sheet="1" objects="1" scenarios="1" selectLockedCells="1" selectUnlockedCell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42F740F4603E84BB7C3D1C5FDE36DE4" ma:contentTypeVersion="12" ma:contentTypeDescription="Crear nuevo documento." ma:contentTypeScope="" ma:versionID="63b79289ec38c3bb24c0b706197bc163">
  <xsd:schema xmlns:xsd="http://www.w3.org/2001/XMLSchema" xmlns:xs="http://www.w3.org/2001/XMLSchema" xmlns:p="http://schemas.microsoft.com/office/2006/metadata/properties" xmlns:ns2="937fce68-6a48-4af2-9b82-5ab294de9d6e" xmlns:ns3="93f25e10-a328-42ea-85f6-36be95140a8a" targetNamespace="http://schemas.microsoft.com/office/2006/metadata/properties" ma:root="true" ma:fieldsID="b1a08cb64a61161e9c6b0567a46eab2d" ns2:_="" ns3:_="">
    <xsd:import namespace="937fce68-6a48-4af2-9b82-5ab294de9d6e"/>
    <xsd:import namespace="93f25e10-a328-42ea-85f6-36be95140a8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7fce68-6a48-4af2-9b82-5ab294de9d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0ed6521e-12c7-4641-a58b-d6f58964e6ac"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3f25e10-a328-42ea-85f6-36be95140a8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b753a08f-cd81-43e2-9eba-6d284158cfc1}" ma:internalName="TaxCatchAll" ma:showField="CatchAllData" ma:web="93f25e10-a328-42ea-85f6-36be95140a8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37fce68-6a48-4af2-9b82-5ab294de9d6e">
      <Terms xmlns="http://schemas.microsoft.com/office/infopath/2007/PartnerControls"/>
    </lcf76f155ced4ddcb4097134ff3c332f>
    <TaxCatchAll xmlns="93f25e10-a328-42ea-85f6-36be95140a8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A8A2392-098D-4828-963A-D0271E4586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7fce68-6a48-4af2-9b82-5ab294de9d6e"/>
    <ds:schemaRef ds:uri="93f25e10-a328-42ea-85f6-36be95140a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9B7A7E4-9B2D-41C2-AB2E-0B980F8AF082}">
  <ds:schemaRefs>
    <ds:schemaRef ds:uri="http://schemas.microsoft.com/office/2006/metadata/properties"/>
    <ds:schemaRef ds:uri="http://schemas.microsoft.com/office/infopath/2007/PartnerControls"/>
    <ds:schemaRef ds:uri="5422cc89-c5e3-4d13-98f4-08c20417563a"/>
    <ds:schemaRef ds:uri="6594762f-19b3-4d0b-ad4b-cc80d3d4535f"/>
    <ds:schemaRef ds:uri="f28b4065-ed5a-4f89-96b6-1738d577dcd0"/>
    <ds:schemaRef ds:uri="b9825c1f-4a69-4f0e-aa54-4c8d96ae4fdb"/>
    <ds:schemaRef ds:uri="937fce68-6a48-4af2-9b82-5ab294de9d6e"/>
    <ds:schemaRef ds:uri="93f25e10-a328-42ea-85f6-36be95140a8a"/>
  </ds:schemaRefs>
</ds:datastoreItem>
</file>

<file path=customXml/itemProps3.xml><?xml version="1.0" encoding="utf-8"?>
<ds:datastoreItem xmlns:ds="http://schemas.openxmlformats.org/officeDocument/2006/customXml" ds:itemID="{2C68910A-5D5D-4C27-9C40-C5625341483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39</vt:i4>
      </vt:variant>
    </vt:vector>
  </HeadingPairs>
  <TitlesOfParts>
    <vt:vector size="48" baseType="lpstr">
      <vt:lpstr>Instrucciones</vt:lpstr>
      <vt:lpstr>Gastos declarados</vt:lpstr>
      <vt:lpstr>Datos generales</vt:lpstr>
      <vt:lpstr>Gastos directos o indirectos</vt:lpstr>
      <vt:lpstr>Nóminas Personal Interno</vt:lpstr>
      <vt:lpstr>Relación ingresos</vt:lpstr>
      <vt:lpstr>Desviaciones e info adicional</vt:lpstr>
      <vt:lpstr>Desplegables</vt:lpstr>
      <vt:lpstr>Auxiliar</vt:lpstr>
      <vt:lpstr>_C19_PR_22_00006</vt:lpstr>
      <vt:lpstr>_C19_PR_22_00007</vt:lpstr>
      <vt:lpstr>_C19_PR_22_00009</vt:lpstr>
      <vt:lpstr>_C19_PR_22_00011</vt:lpstr>
      <vt:lpstr>_C19_PR_22_00014</vt:lpstr>
      <vt:lpstr>_C19_PR_22_00016</vt:lpstr>
      <vt:lpstr>_C19_PR_22_00018</vt:lpstr>
      <vt:lpstr>_C19_PR_22_00020</vt:lpstr>
      <vt:lpstr>_C19_PR_22_00022</vt:lpstr>
      <vt:lpstr>_C19_PR_22_00023</vt:lpstr>
      <vt:lpstr>_C19_PR_22_00024</vt:lpstr>
      <vt:lpstr>_C19_PR_22_00026</vt:lpstr>
      <vt:lpstr>_C19_PR_22_00027</vt:lpstr>
      <vt:lpstr>_C19_PR_22_00028</vt:lpstr>
      <vt:lpstr>_C19_PR_22_00029</vt:lpstr>
      <vt:lpstr>_C19_PR_22_00035</vt:lpstr>
      <vt:lpstr>_C19_PR_22_00036</vt:lpstr>
      <vt:lpstr>_C19_PR_22_00038</vt:lpstr>
      <vt:lpstr>_C19_PR_22_00039</vt:lpstr>
      <vt:lpstr>_C19_PR_22_00040</vt:lpstr>
      <vt:lpstr>_C19_PR_22_00041</vt:lpstr>
      <vt:lpstr>_C19_PR_22_00042</vt:lpstr>
      <vt:lpstr>CENTRO_DE_ENSEÑANZA_UNIVERSITARIA_SEK</vt:lpstr>
      <vt:lpstr>UNIVERSIDAD_AUTÓNOMA_DE_MADRID</vt:lpstr>
      <vt:lpstr>UNIVERSIDAD_DE_ALCALA_DE_HENÁRES</vt:lpstr>
      <vt:lpstr>UNIVERSIDAD_DE_CANTABRIA</vt:lpstr>
      <vt:lpstr>UNIVERSIDAD_DE_CASTILLA_LA_MANCHA</vt:lpstr>
      <vt:lpstr>UNIVERSIDAD_DE_CORDOBA</vt:lpstr>
      <vt:lpstr>UNIVERSIDAD_DE_HUELVA</vt:lpstr>
      <vt:lpstr>UNIVERSIDAD_DE_LA_LAGUNA</vt:lpstr>
      <vt:lpstr>UNIVERSIDAD_DE_MURCIA</vt:lpstr>
      <vt:lpstr>UNIVERSIDAD_DEL_PAÍS_VASCO_EUSKAL_HERRIKO_UNIBERTSITATEA</vt:lpstr>
      <vt:lpstr>UNIVERSIDAD_INTERNACIONAL_ISABEL_I_DE_CASTILLA</vt:lpstr>
      <vt:lpstr>UNIVERSIDAD_NACIONAL_DE_EDUCACIÓN_A_DISTANCIA</vt:lpstr>
      <vt:lpstr>UNIVERSIDAD_POLITÉCNICA_DE_CARTAGENA</vt:lpstr>
      <vt:lpstr>UNIVERSIDAD_POLITÉCNICA_DE_MADRID</vt:lpstr>
      <vt:lpstr>UNIVERSIDADE_DE_VIGO</vt:lpstr>
      <vt:lpstr>Universidades</vt:lpstr>
      <vt:lpstr>UNIVERSITAT_POLITÈCNICA_DE_CATALUNYA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Santiago Monedero, José</dc:creator>
  <cp:lastModifiedBy>Arias Novo Ernest</cp:lastModifiedBy>
  <cp:lastPrinted>2024-04-19T11:21:42Z</cp:lastPrinted>
  <dcterms:created xsi:type="dcterms:W3CDTF">2023-12-05T09:31:11Z</dcterms:created>
  <dcterms:modified xsi:type="dcterms:W3CDTF">2026-01-27T12:38:34Z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0x010100F42F740F4603E84BB7C3D1C5FDE36DE4</vt:lpwstr>
  </property>
  <property fmtid="{D5CDD505-2E9C-101B-9397-08002B2CF9AE}" pid="3" name="MediaServiceImageTags">
    <vt:lpwstr/>
  </property>
  <property fmtid="{D5CDD505-2E9C-101B-9397-08002B2CF9AE}" pid="4" name="Order">
    <vt:r8>9596600</vt:r8>
  </property>
  <property fmtid="{D5CDD505-2E9C-101B-9397-08002B2CF9AE}" pid="5" name="xd_Signature">
    <vt:bool>false</vt:bool>
  </property>
  <property fmtid="{D5CDD505-2E9C-101B-9397-08002B2CF9AE}" pid="6" name="xd_ProgID">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ies>
</file>