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P:\2023\233803\02_doc_tecnica\02.03.Ejecución\Tarea B\PATSYD\2ªCONV\01.BBRR y Convocatoria\04. Segunda Convocatoria (texto y doc)\06. Documentación beneficiarios\02. Formularios solicitud\"/>
    </mc:Choice>
  </mc:AlternateContent>
  <xr:revisionPtr revIDLastSave="0" documentId="13_ncr:1_{9AC8C3F2-ECAB-4019-8577-43A4D924A562}" xr6:coauthVersionLast="47" xr6:coauthVersionMax="47" xr10:uidLastSave="{00000000-0000-0000-0000-000000000000}"/>
  <workbookProtection workbookAlgorithmName="SHA-512" workbookHashValue="19dhSWGIJozx9dt/dRmlrj++GmWau/7C0tFOYYxaeoBdgzpgnsrgpaiGND8imUW/eQF5CshryPTLJYjBaMpenA==" workbookSaltValue="eYXtZp2kr+t0jYcZsUuNXQ==" workbookSpinCount="100000" lockStructure="1"/>
  <bookViews>
    <workbookView xWindow="28680" yWindow="-120" windowWidth="29040" windowHeight="15840" tabRatio="881" firstSheet="1" activeTab="1" xr2:uid="{00000000-000D-0000-FFFF-FFFF00000000}"/>
  </bookViews>
  <sheets>
    <sheet name="Aux. Listas" sheetId="9" state="hidden" r:id="rId1"/>
    <sheet name="Instrucciones" sheetId="1" r:id="rId2"/>
    <sheet name="Valores de Referencia" sheetId="8" r:id="rId3"/>
    <sheet name="Datos de Entrada" sheetId="2" r:id="rId4"/>
    <sheet name="Análisis Financiero" sheetId="3" r:id="rId5"/>
    <sheet name="Análisis Económico" sheetId="4" r:id="rId6"/>
    <sheet name="Déficit de Financiación" sheetId="5" r:id="rId7"/>
  </sheets>
  <definedNames>
    <definedName name="Mercancías">'Aux. Listas'!$B$21:$I$21</definedName>
    <definedName name="Pasajeros">'Aux. Listas'!$B$20:$N$20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1" i="2" l="1"/>
  <c r="B31" i="4" s="1"/>
  <c r="C210" i="2"/>
  <c r="B30" i="4" s="1"/>
  <c r="C209" i="2"/>
  <c r="B29" i="4" s="1"/>
  <c r="C208" i="2"/>
  <c r="B28" i="4" s="1"/>
  <c r="C207" i="2"/>
  <c r="B27" i="4" s="1"/>
  <c r="C206" i="2"/>
  <c r="B26" i="4" s="1"/>
  <c r="C205" i="2"/>
  <c r="B25" i="4" s="1"/>
  <c r="C204" i="2"/>
  <c r="B24" i="4" s="1"/>
  <c r="C203" i="2"/>
  <c r="B23" i="4" s="1"/>
  <c r="C202" i="2"/>
  <c r="B22" i="4" s="1"/>
  <c r="C201" i="2"/>
  <c r="B21" i="4" s="1"/>
  <c r="C200" i="2"/>
  <c r="B20" i="4" s="1"/>
  <c r="C199" i="2"/>
  <c r="B19" i="4" s="1"/>
  <c r="C198" i="2"/>
  <c r="B18" i="4" s="1"/>
  <c r="C197" i="2"/>
  <c r="B17" i="4" s="1"/>
  <c r="A12" i="9"/>
  <c r="A10" i="9"/>
  <c r="A3" i="9"/>
  <c r="F194" i="2" l="1"/>
  <c r="F192" i="2"/>
  <c r="F190" i="2"/>
  <c r="F188" i="2"/>
  <c r="F186" i="2"/>
  <c r="F184" i="2"/>
  <c r="F182" i="2"/>
  <c r="F180" i="2"/>
  <c r="F178" i="2"/>
  <c r="F176" i="2"/>
  <c r="F174" i="2"/>
  <c r="F172" i="2"/>
  <c r="F170" i="2"/>
  <c r="F168" i="2"/>
  <c r="F166" i="2"/>
  <c r="F6" i="4"/>
  <c r="U23" i="8"/>
  <c r="H34" i="9" s="1"/>
  <c r="C34" i="9"/>
  <c r="D34" i="9"/>
  <c r="E34" i="9"/>
  <c r="F34" i="9"/>
  <c r="B34" i="9"/>
  <c r="C30" i="9"/>
  <c r="D30" i="9"/>
  <c r="E30" i="9"/>
  <c r="F30" i="9"/>
  <c r="G30" i="9"/>
  <c r="H30" i="9"/>
  <c r="I30" i="9"/>
  <c r="J30" i="9"/>
  <c r="K30" i="9"/>
  <c r="L30" i="9"/>
  <c r="M30" i="9"/>
  <c r="B30" i="9"/>
  <c r="B15" i="9" l="1"/>
  <c r="B16" i="9"/>
  <c r="B17" i="9"/>
  <c r="A16" i="9"/>
  <c r="A17" i="9"/>
  <c r="A15" i="9"/>
  <c r="A8" i="9"/>
  <c r="B8" i="9"/>
  <c r="B9" i="9"/>
  <c r="B10" i="9"/>
  <c r="B11" i="9"/>
  <c r="B12" i="9"/>
  <c r="B13" i="9"/>
  <c r="B14" i="9"/>
  <c r="A11" i="9"/>
  <c r="A13" i="9"/>
  <c r="A14" i="9"/>
  <c r="A9" i="9"/>
  <c r="B4" i="9"/>
  <c r="B3" i="9"/>
  <c r="A4" i="9"/>
  <c r="F50" i="2" s="1"/>
  <c r="F51" i="2"/>
  <c r="T23" i="8"/>
  <c r="G34" i="9" s="1"/>
  <c r="C10" i="5"/>
  <c r="F57" i="2" l="1"/>
  <c r="F87" i="2"/>
  <c r="F86" i="2"/>
  <c r="F58" i="2"/>
  <c r="F94" i="2"/>
  <c r="F93" i="2"/>
  <c r="F56" i="2"/>
  <c r="F100" i="2"/>
  <c r="F92" i="2"/>
  <c r="F63" i="2"/>
  <c r="F55" i="2"/>
  <c r="F99" i="2"/>
  <c r="F91" i="2"/>
  <c r="F62" i="2"/>
  <c r="F54" i="2"/>
  <c r="F98" i="2"/>
  <c r="F90" i="2"/>
  <c r="F61" i="2"/>
  <c r="F53" i="2"/>
  <c r="F97" i="2"/>
  <c r="F89" i="2"/>
  <c r="F60" i="2"/>
  <c r="F52" i="2"/>
  <c r="F96" i="2"/>
  <c r="F88" i="2"/>
  <c r="F59" i="2"/>
  <c r="F95" i="2"/>
  <c r="C9" i="4"/>
  <c r="C48" i="3"/>
  <c r="C34" i="3"/>
  <c r="C21" i="3"/>
  <c r="C9" i="3"/>
  <c r="F6" i="5" l="1"/>
  <c r="F6" i="3"/>
  <c r="H23" i="2" l="1"/>
  <c r="F79" i="2" l="1"/>
  <c r="I15" i="2"/>
  <c r="F219" i="1"/>
  <c r="F78" i="2"/>
  <c r="I16" i="2"/>
  <c r="F208" i="1"/>
  <c r="H234" i="2"/>
  <c r="H232" i="2"/>
  <c r="H231" i="2"/>
  <c r="B221" i="2"/>
  <c r="B220" i="2"/>
  <c r="B194" i="2"/>
  <c r="B192" i="2"/>
  <c r="B190" i="2"/>
  <c r="B188" i="2"/>
  <c r="B186" i="2"/>
  <c r="B184" i="2"/>
  <c r="B182" i="2"/>
  <c r="B180" i="2"/>
  <c r="B176" i="2"/>
  <c r="B174" i="2"/>
  <c r="B172" i="2"/>
  <c r="B170" i="2"/>
  <c r="B168" i="2"/>
  <c r="B166" i="2"/>
  <c r="G142" i="2"/>
  <c r="B142" i="2"/>
  <c r="G141" i="2"/>
  <c r="B141" i="2"/>
  <c r="G140" i="2"/>
  <c r="B140" i="2"/>
  <c r="G139" i="2"/>
  <c r="B139" i="2"/>
  <c r="G138" i="2"/>
  <c r="B138" i="2"/>
  <c r="G137" i="2"/>
  <c r="B137" i="2"/>
  <c r="G136" i="2"/>
  <c r="B136" i="2"/>
  <c r="G135" i="2"/>
  <c r="B135" i="2"/>
  <c r="G134" i="2"/>
  <c r="B134" i="2"/>
  <c r="G133" i="2"/>
  <c r="B133" i="2"/>
  <c r="G132" i="2"/>
  <c r="B132" i="2"/>
  <c r="G131" i="2"/>
  <c r="B131" i="2"/>
  <c r="G130" i="2"/>
  <c r="B130" i="2"/>
  <c r="G129" i="2"/>
  <c r="B129" i="2"/>
  <c r="G128" i="2"/>
  <c r="B128" i="2"/>
  <c r="H121" i="2"/>
  <c r="G100" i="2"/>
  <c r="G99" i="2"/>
  <c r="G98" i="2"/>
  <c r="G97" i="2"/>
  <c r="G96" i="2"/>
  <c r="G95" i="2"/>
  <c r="G94" i="2"/>
  <c r="G93" i="2"/>
  <c r="G92" i="2"/>
  <c r="G91" i="2"/>
  <c r="G90" i="2"/>
  <c r="G89" i="2"/>
  <c r="G88" i="2"/>
  <c r="G87" i="2"/>
  <c r="G86" i="2"/>
  <c r="H42" i="2"/>
  <c r="H41" i="2"/>
  <c r="H40" i="2"/>
  <c r="H39" i="2"/>
  <c r="H38" i="2"/>
  <c r="H34" i="2"/>
  <c r="H33" i="2"/>
  <c r="H32" i="2"/>
  <c r="H31" i="2"/>
  <c r="H30" i="2"/>
  <c r="H26" i="2"/>
  <c r="H25" i="2"/>
  <c r="H24" i="2"/>
  <c r="H22" i="2"/>
  <c r="I12" i="2"/>
  <c r="B125" i="2" l="1"/>
  <c r="B20" i="2"/>
  <c r="B10" i="2"/>
  <c r="BB31" i="4"/>
  <c r="BA31" i="4"/>
  <c r="AZ31" i="4"/>
  <c r="AY31" i="4"/>
  <c r="AX31" i="4"/>
  <c r="AW31" i="4"/>
  <c r="AV31" i="4"/>
  <c r="AU31" i="4"/>
  <c r="AT31" i="4"/>
  <c r="AS31" i="4"/>
  <c r="AR31" i="4"/>
  <c r="AQ31" i="4"/>
  <c r="AP31" i="4"/>
  <c r="AO31" i="4"/>
  <c r="AN31" i="4"/>
  <c r="AM31" i="4"/>
  <c r="AL31" i="4"/>
  <c r="AK31" i="4"/>
  <c r="AJ31" i="4"/>
  <c r="AI31" i="4"/>
  <c r="BB30" i="4"/>
  <c r="BA30" i="4"/>
  <c r="AZ30" i="4"/>
  <c r="AY30" i="4"/>
  <c r="AX30" i="4"/>
  <c r="AW30" i="4"/>
  <c r="AV30" i="4"/>
  <c r="AU30" i="4"/>
  <c r="AT30" i="4"/>
  <c r="AS30" i="4"/>
  <c r="AR30" i="4"/>
  <c r="AQ30" i="4"/>
  <c r="AP30" i="4"/>
  <c r="AO30" i="4"/>
  <c r="AN30" i="4"/>
  <c r="AM30" i="4"/>
  <c r="AL30" i="4"/>
  <c r="AK30" i="4"/>
  <c r="AJ30" i="4"/>
  <c r="AI30" i="4"/>
  <c r="BB29" i="4"/>
  <c r="BA29" i="4"/>
  <c r="AZ29" i="4"/>
  <c r="AY29" i="4"/>
  <c r="AX29" i="4"/>
  <c r="AW29" i="4"/>
  <c r="AV29" i="4"/>
  <c r="AU29" i="4"/>
  <c r="AT29" i="4"/>
  <c r="AS29" i="4"/>
  <c r="AR29" i="4"/>
  <c r="AQ29" i="4"/>
  <c r="AP29" i="4"/>
  <c r="AO29" i="4"/>
  <c r="AN29" i="4"/>
  <c r="AM29" i="4"/>
  <c r="AL29" i="4"/>
  <c r="AK29" i="4"/>
  <c r="AJ29" i="4"/>
  <c r="AI29" i="4"/>
  <c r="BB28" i="4"/>
  <c r="BA28" i="4"/>
  <c r="AZ28" i="4"/>
  <c r="AY28" i="4"/>
  <c r="AX28" i="4"/>
  <c r="AW28" i="4"/>
  <c r="AV28" i="4"/>
  <c r="AU28" i="4"/>
  <c r="AT28" i="4"/>
  <c r="AS28" i="4"/>
  <c r="AR28" i="4"/>
  <c r="AQ28" i="4"/>
  <c r="AP28" i="4"/>
  <c r="AO28" i="4"/>
  <c r="AN28" i="4"/>
  <c r="AM28" i="4"/>
  <c r="AL28" i="4"/>
  <c r="AK28" i="4"/>
  <c r="AJ28" i="4"/>
  <c r="AI28" i="4"/>
  <c r="BB27" i="4"/>
  <c r="BA27" i="4"/>
  <c r="AZ27" i="4"/>
  <c r="AY27" i="4"/>
  <c r="AX27" i="4"/>
  <c r="AW27" i="4"/>
  <c r="AV27" i="4"/>
  <c r="AU27" i="4"/>
  <c r="AT27" i="4"/>
  <c r="AS27" i="4"/>
  <c r="AR27" i="4"/>
  <c r="AQ27" i="4"/>
  <c r="AP27" i="4"/>
  <c r="AO27" i="4"/>
  <c r="AN27" i="4"/>
  <c r="AM27" i="4"/>
  <c r="AL27" i="4"/>
  <c r="AK27" i="4"/>
  <c r="AJ27" i="4"/>
  <c r="AI27" i="4"/>
  <c r="BB26" i="4"/>
  <c r="BA26" i="4"/>
  <c r="AZ26" i="4"/>
  <c r="AY26" i="4"/>
  <c r="AX26" i="4"/>
  <c r="AW26" i="4"/>
  <c r="AV26" i="4"/>
  <c r="AU26" i="4"/>
  <c r="AT26" i="4"/>
  <c r="AS26" i="4"/>
  <c r="AR26" i="4"/>
  <c r="AQ26" i="4"/>
  <c r="AP26" i="4"/>
  <c r="AO26" i="4"/>
  <c r="AN26" i="4"/>
  <c r="AM26" i="4"/>
  <c r="AL26" i="4"/>
  <c r="AK26" i="4"/>
  <c r="AJ26" i="4"/>
  <c r="AI26" i="4"/>
  <c r="BB25" i="4"/>
  <c r="BA25" i="4"/>
  <c r="AZ25" i="4"/>
  <c r="AY25" i="4"/>
  <c r="AX25" i="4"/>
  <c r="AW25" i="4"/>
  <c r="AV25" i="4"/>
  <c r="AU25" i="4"/>
  <c r="AT25" i="4"/>
  <c r="AS25" i="4"/>
  <c r="AR25" i="4"/>
  <c r="AQ25" i="4"/>
  <c r="AP25" i="4"/>
  <c r="AO25" i="4"/>
  <c r="AN25" i="4"/>
  <c r="AM25" i="4"/>
  <c r="AL25" i="4"/>
  <c r="AK25" i="4"/>
  <c r="AJ25" i="4"/>
  <c r="AI25" i="4"/>
  <c r="BB24" i="4"/>
  <c r="BA24" i="4"/>
  <c r="AZ24" i="4"/>
  <c r="AY24" i="4"/>
  <c r="AX24" i="4"/>
  <c r="AW24" i="4"/>
  <c r="AV24" i="4"/>
  <c r="AU24" i="4"/>
  <c r="AT24" i="4"/>
  <c r="AS24" i="4"/>
  <c r="AR24" i="4"/>
  <c r="AQ24" i="4"/>
  <c r="AP24" i="4"/>
  <c r="AO24" i="4"/>
  <c r="AN24" i="4"/>
  <c r="AM24" i="4"/>
  <c r="AL24" i="4"/>
  <c r="AK24" i="4"/>
  <c r="AJ24" i="4"/>
  <c r="AI24" i="4"/>
  <c r="BB23" i="4"/>
  <c r="BA23" i="4"/>
  <c r="AZ23" i="4"/>
  <c r="AY23" i="4"/>
  <c r="AX23" i="4"/>
  <c r="AW23" i="4"/>
  <c r="AV23" i="4"/>
  <c r="AU23" i="4"/>
  <c r="AT23" i="4"/>
  <c r="AS23" i="4"/>
  <c r="AR23" i="4"/>
  <c r="AQ23" i="4"/>
  <c r="AP23" i="4"/>
  <c r="AO23" i="4"/>
  <c r="AN23" i="4"/>
  <c r="AM23" i="4"/>
  <c r="AL23" i="4"/>
  <c r="AK23" i="4"/>
  <c r="AJ23" i="4"/>
  <c r="AI23" i="4"/>
  <c r="BB22" i="4"/>
  <c r="BA22" i="4"/>
  <c r="AZ22" i="4"/>
  <c r="AY22" i="4"/>
  <c r="AX22" i="4"/>
  <c r="AW22" i="4"/>
  <c r="AV22" i="4"/>
  <c r="AU22" i="4"/>
  <c r="AT22" i="4"/>
  <c r="AS22" i="4"/>
  <c r="AR22" i="4"/>
  <c r="AQ22" i="4"/>
  <c r="AP22" i="4"/>
  <c r="AO22" i="4"/>
  <c r="AN22" i="4"/>
  <c r="AM22" i="4"/>
  <c r="AL22" i="4"/>
  <c r="AK22" i="4"/>
  <c r="AJ22" i="4"/>
  <c r="AI22" i="4"/>
  <c r="BB21" i="4"/>
  <c r="BA21" i="4"/>
  <c r="AZ21" i="4"/>
  <c r="AY21" i="4"/>
  <c r="AX21" i="4"/>
  <c r="AW21" i="4"/>
  <c r="AV21" i="4"/>
  <c r="AU21" i="4"/>
  <c r="AT21" i="4"/>
  <c r="AS21" i="4"/>
  <c r="AR21" i="4"/>
  <c r="AQ21" i="4"/>
  <c r="AP21" i="4"/>
  <c r="AO21" i="4"/>
  <c r="AN21" i="4"/>
  <c r="AM21" i="4"/>
  <c r="AL21" i="4"/>
  <c r="AK21" i="4"/>
  <c r="AJ21" i="4"/>
  <c r="AI21" i="4"/>
  <c r="BB20" i="4"/>
  <c r="BA20" i="4"/>
  <c r="AZ20" i="4"/>
  <c r="AY20" i="4"/>
  <c r="AX20" i="4"/>
  <c r="AW20" i="4"/>
  <c r="AV20" i="4"/>
  <c r="AU20" i="4"/>
  <c r="AT20" i="4"/>
  <c r="AS20" i="4"/>
  <c r="AR20" i="4"/>
  <c r="AQ20" i="4"/>
  <c r="AP20" i="4"/>
  <c r="AO20" i="4"/>
  <c r="AN20" i="4"/>
  <c r="AM20" i="4"/>
  <c r="AL20" i="4"/>
  <c r="AK20" i="4"/>
  <c r="AJ20" i="4"/>
  <c r="AI20" i="4"/>
  <c r="BB19" i="4"/>
  <c r="BA19" i="4"/>
  <c r="AZ19" i="4"/>
  <c r="AY19" i="4"/>
  <c r="AX19" i="4"/>
  <c r="AW19" i="4"/>
  <c r="AV19" i="4"/>
  <c r="AU19" i="4"/>
  <c r="AT19" i="4"/>
  <c r="AS19" i="4"/>
  <c r="AR19" i="4"/>
  <c r="AQ19" i="4"/>
  <c r="AP19" i="4"/>
  <c r="AO19" i="4"/>
  <c r="AN19" i="4"/>
  <c r="AM19" i="4"/>
  <c r="AL19" i="4"/>
  <c r="AK19" i="4"/>
  <c r="AJ19" i="4"/>
  <c r="AI19" i="4"/>
  <c r="BB18" i="4"/>
  <c r="BA18" i="4"/>
  <c r="AZ18" i="4"/>
  <c r="AY18" i="4"/>
  <c r="AX18" i="4"/>
  <c r="AW18" i="4"/>
  <c r="AV18" i="4"/>
  <c r="AU18" i="4"/>
  <c r="AT18" i="4"/>
  <c r="AS18" i="4"/>
  <c r="AR18" i="4"/>
  <c r="AQ18" i="4"/>
  <c r="AP18" i="4"/>
  <c r="AO18" i="4"/>
  <c r="AN18" i="4"/>
  <c r="AM18" i="4"/>
  <c r="AL18" i="4"/>
  <c r="AK18" i="4"/>
  <c r="AJ18" i="4"/>
  <c r="AI18" i="4"/>
  <c r="BB17" i="4"/>
  <c r="BA17" i="4"/>
  <c r="AZ17" i="4"/>
  <c r="AY17" i="4"/>
  <c r="AX17" i="4"/>
  <c r="AW17" i="4"/>
  <c r="AV17" i="4"/>
  <c r="AU17" i="4"/>
  <c r="AT17" i="4"/>
  <c r="AS17" i="4"/>
  <c r="AR17" i="4"/>
  <c r="AQ17" i="4"/>
  <c r="AP17" i="4"/>
  <c r="AO17" i="4"/>
  <c r="AN17" i="4"/>
  <c r="AM17" i="4"/>
  <c r="AL17" i="4"/>
  <c r="AK17" i="4"/>
  <c r="AJ17" i="4"/>
  <c r="AI17"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E9" i="4"/>
  <c r="F9" i="4" s="1"/>
  <c r="G9" i="4" s="1"/>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E61" i="3"/>
  <c r="F61" i="3" s="1"/>
  <c r="G61" i="3" s="1"/>
  <c r="H61" i="3" s="1"/>
  <c r="I61" i="3" s="1"/>
  <c r="J61" i="3" s="1"/>
  <c r="K61" i="3" s="1"/>
  <c r="L61" i="3" s="1"/>
  <c r="M61" i="3" s="1"/>
  <c r="N61" i="3" s="1"/>
  <c r="O61" i="3" s="1"/>
  <c r="P61" i="3" s="1"/>
  <c r="Q61" i="3" s="1"/>
  <c r="R61" i="3" s="1"/>
  <c r="S61" i="3" s="1"/>
  <c r="T61" i="3" s="1"/>
  <c r="U61" i="3" s="1"/>
  <c r="V61" i="3" s="1"/>
  <c r="W61" i="3" s="1"/>
  <c r="X61" i="3" s="1"/>
  <c r="Y61" i="3" s="1"/>
  <c r="Z61" i="3" s="1"/>
  <c r="AA61" i="3" s="1"/>
  <c r="AB61" i="3" s="1"/>
  <c r="AC61" i="3" s="1"/>
  <c r="AD61" i="3" s="1"/>
  <c r="AE61" i="3" s="1"/>
  <c r="AF61" i="3" s="1"/>
  <c r="AG61" i="3" s="1"/>
  <c r="AH61" i="3" s="1"/>
  <c r="AI61" i="3" s="1"/>
  <c r="AJ61" i="3" s="1"/>
  <c r="AK61" i="3" s="1"/>
  <c r="AL61" i="3" s="1"/>
  <c r="AM61" i="3" s="1"/>
  <c r="AN61" i="3" s="1"/>
  <c r="AO61" i="3" s="1"/>
  <c r="AP61" i="3" s="1"/>
  <c r="AQ61" i="3" s="1"/>
  <c r="AR61" i="3" s="1"/>
  <c r="AS61" i="3" s="1"/>
  <c r="AT61" i="3" s="1"/>
  <c r="AU61" i="3" s="1"/>
  <c r="AV61" i="3" s="1"/>
  <c r="AW61" i="3" s="1"/>
  <c r="AX61" i="3" s="1"/>
  <c r="AY61" i="3" s="1"/>
  <c r="AZ61" i="3" s="1"/>
  <c r="BA61" i="3" s="1"/>
  <c r="BB61" i="3" s="1"/>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E48" i="3"/>
  <c r="F48" i="3" s="1"/>
  <c r="G48" i="3" s="1"/>
  <c r="H48" i="3" s="1"/>
  <c r="I48" i="3" s="1"/>
  <c r="J48" i="3" s="1"/>
  <c r="K48" i="3" s="1"/>
  <c r="L48" i="3" s="1"/>
  <c r="M48" i="3" s="1"/>
  <c r="N48" i="3" s="1"/>
  <c r="O48" i="3" s="1"/>
  <c r="P48" i="3" s="1"/>
  <c r="Q48" i="3" s="1"/>
  <c r="R48" i="3" s="1"/>
  <c r="S48" i="3" s="1"/>
  <c r="T48" i="3" s="1"/>
  <c r="U48" i="3" s="1"/>
  <c r="V48" i="3" s="1"/>
  <c r="W48" i="3" s="1"/>
  <c r="X48" i="3" s="1"/>
  <c r="Y48" i="3" s="1"/>
  <c r="Z48" i="3" s="1"/>
  <c r="AA48" i="3" s="1"/>
  <c r="AB48" i="3" s="1"/>
  <c r="AC48" i="3" s="1"/>
  <c r="AD48" i="3" s="1"/>
  <c r="AE48" i="3" s="1"/>
  <c r="AF48" i="3" s="1"/>
  <c r="AG48" i="3" s="1"/>
  <c r="AH48" i="3" s="1"/>
  <c r="AI48" i="3" s="1"/>
  <c r="AJ48" i="3" s="1"/>
  <c r="AK48" i="3" s="1"/>
  <c r="AL48" i="3" s="1"/>
  <c r="AM48" i="3" s="1"/>
  <c r="AN48" i="3" s="1"/>
  <c r="AO48" i="3" s="1"/>
  <c r="AP48" i="3" s="1"/>
  <c r="AQ48" i="3" s="1"/>
  <c r="AR48" i="3" s="1"/>
  <c r="AS48" i="3" s="1"/>
  <c r="AT48" i="3" s="1"/>
  <c r="AU48" i="3" s="1"/>
  <c r="AV48" i="3" s="1"/>
  <c r="AW48" i="3" s="1"/>
  <c r="AX48" i="3" s="1"/>
  <c r="AY48" i="3" s="1"/>
  <c r="AZ48" i="3" s="1"/>
  <c r="BA48" i="3" s="1"/>
  <c r="BB48" i="3" s="1"/>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E34" i="3"/>
  <c r="F34" i="3" s="1"/>
  <c r="G34" i="3" s="1"/>
  <c r="H34" i="3" s="1"/>
  <c r="I34" i="3" s="1"/>
  <c r="J34" i="3" s="1"/>
  <c r="K34" i="3" s="1"/>
  <c r="L34" i="3" s="1"/>
  <c r="M34" i="3" s="1"/>
  <c r="N34" i="3" s="1"/>
  <c r="O34" i="3" s="1"/>
  <c r="P34" i="3" s="1"/>
  <c r="Q34" i="3" s="1"/>
  <c r="R34" i="3" s="1"/>
  <c r="S34" i="3" s="1"/>
  <c r="T34" i="3" s="1"/>
  <c r="U34" i="3" s="1"/>
  <c r="V34" i="3" s="1"/>
  <c r="W34" i="3" s="1"/>
  <c r="X34" i="3" s="1"/>
  <c r="Y34" i="3" s="1"/>
  <c r="Z34" i="3" s="1"/>
  <c r="AA34" i="3" s="1"/>
  <c r="AB34" i="3" s="1"/>
  <c r="AC34" i="3" s="1"/>
  <c r="AD34" i="3" s="1"/>
  <c r="AE34" i="3" s="1"/>
  <c r="AF34" i="3" s="1"/>
  <c r="AG34" i="3" s="1"/>
  <c r="AH34" i="3" s="1"/>
  <c r="AI34" i="3" s="1"/>
  <c r="AJ34" i="3" s="1"/>
  <c r="AK34" i="3" s="1"/>
  <c r="AL34" i="3" s="1"/>
  <c r="AM34" i="3" s="1"/>
  <c r="AN34" i="3" s="1"/>
  <c r="AO34" i="3" s="1"/>
  <c r="AP34" i="3" s="1"/>
  <c r="AQ34" i="3" s="1"/>
  <c r="AR34" i="3" s="1"/>
  <c r="AS34" i="3" s="1"/>
  <c r="AT34" i="3" s="1"/>
  <c r="AU34" i="3" s="1"/>
  <c r="AV34" i="3" s="1"/>
  <c r="AW34" i="3" s="1"/>
  <c r="AX34" i="3" s="1"/>
  <c r="AY34" i="3" s="1"/>
  <c r="AZ34" i="3" s="1"/>
  <c r="BA34" i="3" s="1"/>
  <c r="BB34" i="3" s="1"/>
  <c r="E21" i="3"/>
  <c r="F21" i="3" s="1"/>
  <c r="G21" i="3" s="1"/>
  <c r="H21" i="3" s="1"/>
  <c r="I21" i="3" s="1"/>
  <c r="J21" i="3" s="1"/>
  <c r="K21" i="3" s="1"/>
  <c r="L21" i="3" s="1"/>
  <c r="M21" i="3" s="1"/>
  <c r="N21" i="3" s="1"/>
  <c r="O21" i="3" s="1"/>
  <c r="P21" i="3" s="1"/>
  <c r="Q21" i="3" s="1"/>
  <c r="R21" i="3" s="1"/>
  <c r="S21" i="3" s="1"/>
  <c r="T21" i="3" s="1"/>
  <c r="U21" i="3" s="1"/>
  <c r="V21" i="3" s="1"/>
  <c r="W21" i="3" s="1"/>
  <c r="X21" i="3" s="1"/>
  <c r="Y21" i="3" s="1"/>
  <c r="Z21" i="3" s="1"/>
  <c r="AA21" i="3" s="1"/>
  <c r="AB21" i="3" s="1"/>
  <c r="AC21" i="3" s="1"/>
  <c r="AD21" i="3" s="1"/>
  <c r="AE21" i="3" s="1"/>
  <c r="AF21" i="3" s="1"/>
  <c r="AG21" i="3" s="1"/>
  <c r="AH21" i="3" s="1"/>
  <c r="AI21" i="3" s="1"/>
  <c r="AJ21" i="3" s="1"/>
  <c r="AK21" i="3" s="1"/>
  <c r="AL21" i="3" s="1"/>
  <c r="AM21" i="3" s="1"/>
  <c r="AN21" i="3" s="1"/>
  <c r="AO21" i="3" s="1"/>
  <c r="AP21" i="3" s="1"/>
  <c r="AQ21" i="3" s="1"/>
  <c r="AR21" i="3" s="1"/>
  <c r="AS21" i="3" s="1"/>
  <c r="AT21" i="3" s="1"/>
  <c r="AU21" i="3" s="1"/>
  <c r="AV21" i="3" s="1"/>
  <c r="AW21" i="3" s="1"/>
  <c r="AX21" i="3" s="1"/>
  <c r="AY21" i="3" s="1"/>
  <c r="AZ21" i="3" s="1"/>
  <c r="BA21" i="3" s="1"/>
  <c r="BB21" i="3" s="1"/>
  <c r="BB12" i="3"/>
  <c r="BB25" i="3" s="1"/>
  <c r="BB39" i="3" s="1"/>
  <c r="BB52" i="3" s="1"/>
  <c r="BA12" i="3"/>
  <c r="BA25" i="3" s="1"/>
  <c r="BA39" i="3" s="1"/>
  <c r="BA52" i="3" s="1"/>
  <c r="AZ12" i="3"/>
  <c r="AZ25" i="3" s="1"/>
  <c r="AZ39" i="3" s="1"/>
  <c r="AZ52" i="3" s="1"/>
  <c r="AY12" i="3"/>
  <c r="AY25" i="3" s="1"/>
  <c r="AY39" i="3" s="1"/>
  <c r="AY52" i="3" s="1"/>
  <c r="AX12" i="3"/>
  <c r="AX25" i="3" s="1"/>
  <c r="AX39" i="3" s="1"/>
  <c r="AX52" i="3" s="1"/>
  <c r="AW12" i="3"/>
  <c r="AW25" i="3" s="1"/>
  <c r="AW39" i="3" s="1"/>
  <c r="AW52" i="3" s="1"/>
  <c r="AV12" i="3"/>
  <c r="AV25" i="3" s="1"/>
  <c r="AV39" i="3" s="1"/>
  <c r="AV52" i="3" s="1"/>
  <c r="AU12" i="3"/>
  <c r="AU25" i="3" s="1"/>
  <c r="AU39" i="3" s="1"/>
  <c r="AU52" i="3" s="1"/>
  <c r="AT12" i="3"/>
  <c r="AT25" i="3" s="1"/>
  <c r="AT39" i="3" s="1"/>
  <c r="AT52" i="3" s="1"/>
  <c r="AS12" i="3"/>
  <c r="AS25" i="3" s="1"/>
  <c r="AS39" i="3" s="1"/>
  <c r="AS52" i="3" s="1"/>
  <c r="AR12" i="3"/>
  <c r="AR25" i="3" s="1"/>
  <c r="AR39" i="3" s="1"/>
  <c r="AR52" i="3" s="1"/>
  <c r="AQ12" i="3"/>
  <c r="AQ25" i="3" s="1"/>
  <c r="AQ39" i="3" s="1"/>
  <c r="AQ52" i="3" s="1"/>
  <c r="AP12" i="3"/>
  <c r="AP25" i="3" s="1"/>
  <c r="AP39" i="3" s="1"/>
  <c r="AP52" i="3" s="1"/>
  <c r="AO12" i="3"/>
  <c r="AO25" i="3" s="1"/>
  <c r="AO39" i="3" s="1"/>
  <c r="AO52" i="3" s="1"/>
  <c r="AN12" i="3"/>
  <c r="AN25" i="3" s="1"/>
  <c r="AN39" i="3" s="1"/>
  <c r="AN52" i="3" s="1"/>
  <c r="AM12" i="3"/>
  <c r="AM25" i="3" s="1"/>
  <c r="AM39" i="3" s="1"/>
  <c r="AM52" i="3" s="1"/>
  <c r="AL12" i="3"/>
  <c r="AL25" i="3" s="1"/>
  <c r="AL39" i="3" s="1"/>
  <c r="AL52" i="3" s="1"/>
  <c r="AK12" i="3"/>
  <c r="AK25" i="3" s="1"/>
  <c r="AK39" i="3" s="1"/>
  <c r="AK52" i="3" s="1"/>
  <c r="AJ12" i="3"/>
  <c r="AJ25" i="3" s="1"/>
  <c r="AJ39" i="3" s="1"/>
  <c r="AJ52" i="3" s="1"/>
  <c r="AI12" i="3"/>
  <c r="AI25" i="3" s="1"/>
  <c r="AI39" i="3" s="1"/>
  <c r="AI52" i="3" s="1"/>
  <c r="AH12" i="3"/>
  <c r="AH25" i="3" s="1"/>
  <c r="AH39" i="3" s="1"/>
  <c r="AH52" i="3" s="1"/>
  <c r="AG12" i="3"/>
  <c r="AG25" i="3" s="1"/>
  <c r="AG39" i="3" s="1"/>
  <c r="AG52" i="3" s="1"/>
  <c r="AF12" i="3"/>
  <c r="AF25" i="3" s="1"/>
  <c r="AF39" i="3" s="1"/>
  <c r="AF52" i="3" s="1"/>
  <c r="AE12" i="3"/>
  <c r="AE25" i="3" s="1"/>
  <c r="AE39" i="3" s="1"/>
  <c r="AE52" i="3" s="1"/>
  <c r="AD12" i="3"/>
  <c r="AD25" i="3" s="1"/>
  <c r="AD39" i="3" s="1"/>
  <c r="AD52" i="3" s="1"/>
  <c r="AC12" i="3"/>
  <c r="AC25" i="3" s="1"/>
  <c r="AC39" i="3" s="1"/>
  <c r="AC52" i="3" s="1"/>
  <c r="AB12" i="3"/>
  <c r="AB25" i="3" s="1"/>
  <c r="AB39" i="3" s="1"/>
  <c r="AB52" i="3" s="1"/>
  <c r="AA12" i="3"/>
  <c r="AA25" i="3" s="1"/>
  <c r="AA39" i="3" s="1"/>
  <c r="AA52" i="3" s="1"/>
  <c r="Z12" i="3"/>
  <c r="Z25" i="3" s="1"/>
  <c r="Z39" i="3" s="1"/>
  <c r="Z52" i="3" s="1"/>
  <c r="Y12" i="3"/>
  <c r="Y25" i="3" s="1"/>
  <c r="Y39" i="3" s="1"/>
  <c r="Y52" i="3" s="1"/>
  <c r="X12" i="3"/>
  <c r="X25" i="3" s="1"/>
  <c r="X39" i="3" s="1"/>
  <c r="X52" i="3" s="1"/>
  <c r="W12" i="3"/>
  <c r="W25" i="3" s="1"/>
  <c r="W39" i="3" s="1"/>
  <c r="W52" i="3" s="1"/>
  <c r="V12" i="3"/>
  <c r="V25" i="3" s="1"/>
  <c r="V39" i="3" s="1"/>
  <c r="V52" i="3" s="1"/>
  <c r="U12" i="3"/>
  <c r="U25" i="3" s="1"/>
  <c r="U39" i="3" s="1"/>
  <c r="U52" i="3" s="1"/>
  <c r="T12" i="3"/>
  <c r="T25" i="3" s="1"/>
  <c r="T39" i="3" s="1"/>
  <c r="T52" i="3" s="1"/>
  <c r="S12" i="3"/>
  <c r="S25" i="3" s="1"/>
  <c r="S39" i="3" s="1"/>
  <c r="S52" i="3" s="1"/>
  <c r="R12" i="3"/>
  <c r="R25" i="3" s="1"/>
  <c r="R39" i="3" s="1"/>
  <c r="R52" i="3" s="1"/>
  <c r="Q12" i="3"/>
  <c r="Q25" i="3" s="1"/>
  <c r="Q39" i="3" s="1"/>
  <c r="Q52" i="3" s="1"/>
  <c r="P12" i="3"/>
  <c r="P25" i="3" s="1"/>
  <c r="P39" i="3" s="1"/>
  <c r="P52" i="3" s="1"/>
  <c r="O12" i="3"/>
  <c r="O25" i="3" s="1"/>
  <c r="O39" i="3" s="1"/>
  <c r="O52" i="3" s="1"/>
  <c r="N12" i="3"/>
  <c r="N25" i="3" s="1"/>
  <c r="N39" i="3" s="1"/>
  <c r="N52" i="3" s="1"/>
  <c r="M12" i="3"/>
  <c r="M25" i="3" s="1"/>
  <c r="M39" i="3" s="1"/>
  <c r="M52" i="3" s="1"/>
  <c r="L12" i="3"/>
  <c r="L25" i="3" s="1"/>
  <c r="L39" i="3" s="1"/>
  <c r="L52" i="3" s="1"/>
  <c r="K12" i="3"/>
  <c r="K25" i="3" s="1"/>
  <c r="K39" i="3" s="1"/>
  <c r="K52" i="3" s="1"/>
  <c r="J12" i="3"/>
  <c r="J25" i="3" s="1"/>
  <c r="J39" i="3" s="1"/>
  <c r="J52" i="3" s="1"/>
  <c r="I12" i="3"/>
  <c r="I25" i="3" s="1"/>
  <c r="I39" i="3" s="1"/>
  <c r="I52" i="3" s="1"/>
  <c r="H12" i="3"/>
  <c r="H25" i="3" s="1"/>
  <c r="H39" i="3" s="1"/>
  <c r="H52" i="3" s="1"/>
  <c r="G12" i="3"/>
  <c r="G25" i="3" s="1"/>
  <c r="G39" i="3" s="1"/>
  <c r="G52" i="3" s="1"/>
  <c r="F12" i="3"/>
  <c r="F25" i="3" s="1"/>
  <c r="F39" i="3" s="1"/>
  <c r="F52" i="3" s="1"/>
  <c r="E12" i="3"/>
  <c r="E9" i="3"/>
  <c r="F9" i="3" s="1"/>
  <c r="I230" i="2"/>
  <c r="J230" i="2" s="1"/>
  <c r="K230" i="2" s="1"/>
  <c r="L230" i="2" s="1"/>
  <c r="M230" i="2" s="1"/>
  <c r="N230" i="2" s="1"/>
  <c r="O230" i="2" s="1"/>
  <c r="P230" i="2" s="1"/>
  <c r="Q230" i="2" s="1"/>
  <c r="R230" i="2" s="1"/>
  <c r="S230" i="2" s="1"/>
  <c r="T230" i="2" s="1"/>
  <c r="U230" i="2" s="1"/>
  <c r="V230" i="2" s="1"/>
  <c r="W230" i="2" s="1"/>
  <c r="X230" i="2" s="1"/>
  <c r="Y230" i="2" s="1"/>
  <c r="Z230" i="2" s="1"/>
  <c r="AA230" i="2" s="1"/>
  <c r="AB230" i="2" s="1"/>
  <c r="AC230" i="2" s="1"/>
  <c r="AD230" i="2" s="1"/>
  <c r="AE230" i="2" s="1"/>
  <c r="AF230" i="2" s="1"/>
  <c r="AG230" i="2" s="1"/>
  <c r="AH230" i="2" s="1"/>
  <c r="AI230" i="2" s="1"/>
  <c r="AJ230" i="2" s="1"/>
  <c r="AK230" i="2" s="1"/>
  <c r="AL230" i="2" s="1"/>
  <c r="AM230" i="2" s="1"/>
  <c r="AN230" i="2" s="1"/>
  <c r="AO230" i="2" s="1"/>
  <c r="AP230" i="2" s="1"/>
  <c r="AQ230" i="2" s="1"/>
  <c r="AR230" i="2" s="1"/>
  <c r="AS230" i="2" s="1"/>
  <c r="AT230" i="2" s="1"/>
  <c r="AU230" i="2" s="1"/>
  <c r="AV230" i="2" s="1"/>
  <c r="AW230" i="2" s="1"/>
  <c r="AX230" i="2" s="1"/>
  <c r="AY230" i="2" s="1"/>
  <c r="AZ230" i="2" s="1"/>
  <c r="BA230" i="2" s="1"/>
  <c r="BB230" i="2" s="1"/>
  <c r="BC230" i="2" s="1"/>
  <c r="BD230" i="2" s="1"/>
  <c r="BE230" i="2" s="1"/>
  <c r="BF230" i="2" s="1"/>
  <c r="I217" i="2"/>
  <c r="J217" i="2" s="1"/>
  <c r="I165" i="2"/>
  <c r="I127" i="2"/>
  <c r="J127" i="2" s="1"/>
  <c r="K127" i="2" s="1"/>
  <c r="I85" i="2"/>
  <c r="J85" i="2" s="1"/>
  <c r="G226" i="2"/>
  <c r="G225" i="2"/>
  <c r="G224" i="2"/>
  <c r="G221" i="2"/>
  <c r="G219" i="2"/>
  <c r="BF211" i="2"/>
  <c r="BE211" i="2"/>
  <c r="BD211" i="2"/>
  <c r="BC211" i="2"/>
  <c r="BB211" i="2"/>
  <c r="BA211" i="2"/>
  <c r="AZ211" i="2"/>
  <c r="AY211" i="2"/>
  <c r="AX211" i="2"/>
  <c r="AW211" i="2"/>
  <c r="AV211" i="2"/>
  <c r="AU211" i="2"/>
  <c r="AT211" i="2"/>
  <c r="AS211" i="2"/>
  <c r="AR211" i="2"/>
  <c r="AQ211" i="2"/>
  <c r="AP211" i="2"/>
  <c r="AO211" i="2"/>
  <c r="AN211" i="2"/>
  <c r="AM211" i="2"/>
  <c r="AL211" i="2"/>
  <c r="AK211" i="2"/>
  <c r="AJ211" i="2"/>
  <c r="AI211" i="2"/>
  <c r="AH211" i="2"/>
  <c r="AG211" i="2"/>
  <c r="AF211" i="2"/>
  <c r="AE211" i="2"/>
  <c r="AD211" i="2"/>
  <c r="AC211" i="2"/>
  <c r="AB211" i="2"/>
  <c r="AA211" i="2"/>
  <c r="Z211" i="2"/>
  <c r="Y211" i="2"/>
  <c r="X211" i="2"/>
  <c r="W211" i="2"/>
  <c r="V211" i="2"/>
  <c r="U211" i="2"/>
  <c r="T211" i="2"/>
  <c r="S211" i="2"/>
  <c r="R211" i="2"/>
  <c r="Q211" i="2"/>
  <c r="P211" i="2"/>
  <c r="O211" i="2"/>
  <c r="N211" i="2"/>
  <c r="M211" i="2"/>
  <c r="L211" i="2"/>
  <c r="K211" i="2"/>
  <c r="J211" i="2"/>
  <c r="I211" i="2"/>
  <c r="BF210" i="2"/>
  <c r="BE210" i="2"/>
  <c r="BD210" i="2"/>
  <c r="BC210" i="2"/>
  <c r="BB210" i="2"/>
  <c r="BA210" i="2"/>
  <c r="AZ210" i="2"/>
  <c r="AY210" i="2"/>
  <c r="AX210" i="2"/>
  <c r="AW210" i="2"/>
  <c r="AV210" i="2"/>
  <c r="AU210" i="2"/>
  <c r="AT210" i="2"/>
  <c r="AS210" i="2"/>
  <c r="AR210" i="2"/>
  <c r="AQ210" i="2"/>
  <c r="AP210" i="2"/>
  <c r="AO210" i="2"/>
  <c r="AN210" i="2"/>
  <c r="AM210" i="2"/>
  <c r="AL210" i="2"/>
  <c r="AK210" i="2"/>
  <c r="AJ210" i="2"/>
  <c r="AI210" i="2"/>
  <c r="AH210" i="2"/>
  <c r="AG210" i="2"/>
  <c r="AF210" i="2"/>
  <c r="AE210" i="2"/>
  <c r="AD210" i="2"/>
  <c r="AC210" i="2"/>
  <c r="AB210" i="2"/>
  <c r="AA210" i="2"/>
  <c r="Z210" i="2"/>
  <c r="Y210" i="2"/>
  <c r="X210" i="2"/>
  <c r="W210" i="2"/>
  <c r="V210" i="2"/>
  <c r="U210" i="2"/>
  <c r="T210" i="2"/>
  <c r="S210" i="2"/>
  <c r="R210" i="2"/>
  <c r="Q210" i="2"/>
  <c r="P210" i="2"/>
  <c r="O210" i="2"/>
  <c r="N210" i="2"/>
  <c r="M210" i="2"/>
  <c r="L210" i="2"/>
  <c r="K210" i="2"/>
  <c r="J210" i="2"/>
  <c r="I210" i="2"/>
  <c r="BF209" i="2"/>
  <c r="BE209" i="2"/>
  <c r="BD209" i="2"/>
  <c r="BC209" i="2"/>
  <c r="BB209" i="2"/>
  <c r="BA209" i="2"/>
  <c r="AZ209" i="2"/>
  <c r="AY209" i="2"/>
  <c r="AX209" i="2"/>
  <c r="AW209" i="2"/>
  <c r="AV209" i="2"/>
  <c r="AU209" i="2"/>
  <c r="AT209" i="2"/>
  <c r="AS209" i="2"/>
  <c r="AR209" i="2"/>
  <c r="AQ209" i="2"/>
  <c r="AP209" i="2"/>
  <c r="AO209" i="2"/>
  <c r="AN209" i="2"/>
  <c r="AM209" i="2"/>
  <c r="AL209" i="2"/>
  <c r="AK209" i="2"/>
  <c r="AJ209" i="2"/>
  <c r="AI209" i="2"/>
  <c r="AH209" i="2"/>
  <c r="AG209" i="2"/>
  <c r="AF209" i="2"/>
  <c r="AE209" i="2"/>
  <c r="AD209" i="2"/>
  <c r="AC209" i="2"/>
  <c r="AB209" i="2"/>
  <c r="AA209" i="2"/>
  <c r="Z209" i="2"/>
  <c r="Y209" i="2"/>
  <c r="X209" i="2"/>
  <c r="W209" i="2"/>
  <c r="V209" i="2"/>
  <c r="U209" i="2"/>
  <c r="T209" i="2"/>
  <c r="S209" i="2"/>
  <c r="R209" i="2"/>
  <c r="Q209" i="2"/>
  <c r="P209" i="2"/>
  <c r="O209" i="2"/>
  <c r="N209" i="2"/>
  <c r="M209" i="2"/>
  <c r="L209" i="2"/>
  <c r="K209" i="2"/>
  <c r="J209" i="2"/>
  <c r="I209" i="2"/>
  <c r="BF208" i="2"/>
  <c r="BE208" i="2"/>
  <c r="BD208" i="2"/>
  <c r="BC208" i="2"/>
  <c r="BB208" i="2"/>
  <c r="BA208" i="2"/>
  <c r="AZ208" i="2"/>
  <c r="AY208" i="2"/>
  <c r="AX208" i="2"/>
  <c r="AW208" i="2"/>
  <c r="AV208" i="2"/>
  <c r="AU208" i="2"/>
  <c r="AT208" i="2"/>
  <c r="AS208" i="2"/>
  <c r="AR208" i="2"/>
  <c r="AQ208" i="2"/>
  <c r="AP208" i="2"/>
  <c r="AO208" i="2"/>
  <c r="AN208" i="2"/>
  <c r="AM208" i="2"/>
  <c r="AL208" i="2"/>
  <c r="AK208" i="2"/>
  <c r="AJ208" i="2"/>
  <c r="AI208" i="2"/>
  <c r="AH208" i="2"/>
  <c r="AG208" i="2"/>
  <c r="AF208" i="2"/>
  <c r="AE208" i="2"/>
  <c r="AD208" i="2"/>
  <c r="AC208" i="2"/>
  <c r="AB208" i="2"/>
  <c r="AA208" i="2"/>
  <c r="Z208" i="2"/>
  <c r="Y208" i="2"/>
  <c r="X208" i="2"/>
  <c r="W208" i="2"/>
  <c r="V208" i="2"/>
  <c r="U208" i="2"/>
  <c r="T208" i="2"/>
  <c r="S208" i="2"/>
  <c r="R208" i="2"/>
  <c r="Q208" i="2"/>
  <c r="P208" i="2"/>
  <c r="O208" i="2"/>
  <c r="N208" i="2"/>
  <c r="M208" i="2"/>
  <c r="L208" i="2"/>
  <c r="K208" i="2"/>
  <c r="J208" i="2"/>
  <c r="I208" i="2"/>
  <c r="BF207" i="2"/>
  <c r="BE207" i="2"/>
  <c r="BD207" i="2"/>
  <c r="BC207" i="2"/>
  <c r="BB207" i="2"/>
  <c r="BA207" i="2"/>
  <c r="AZ207" i="2"/>
  <c r="AY207" i="2"/>
  <c r="AX207" i="2"/>
  <c r="AW207" i="2"/>
  <c r="AV207" i="2"/>
  <c r="AU207" i="2"/>
  <c r="AT207" i="2"/>
  <c r="AS207" i="2"/>
  <c r="AR207" i="2"/>
  <c r="AQ207" i="2"/>
  <c r="AP207" i="2"/>
  <c r="AO207" i="2"/>
  <c r="AN207" i="2"/>
  <c r="AM207" i="2"/>
  <c r="AL207" i="2"/>
  <c r="AK207" i="2"/>
  <c r="AJ207" i="2"/>
  <c r="AI207" i="2"/>
  <c r="AH207" i="2"/>
  <c r="AG207" i="2"/>
  <c r="AF207" i="2"/>
  <c r="AE207" i="2"/>
  <c r="AD207" i="2"/>
  <c r="AC207" i="2"/>
  <c r="AB207" i="2"/>
  <c r="AA207" i="2"/>
  <c r="Z207" i="2"/>
  <c r="Y207" i="2"/>
  <c r="X207" i="2"/>
  <c r="W207" i="2"/>
  <c r="V207" i="2"/>
  <c r="U207" i="2"/>
  <c r="T207" i="2"/>
  <c r="S207" i="2"/>
  <c r="R207" i="2"/>
  <c r="Q207" i="2"/>
  <c r="P207" i="2"/>
  <c r="O207" i="2"/>
  <c r="N207" i="2"/>
  <c r="M207" i="2"/>
  <c r="L207" i="2"/>
  <c r="K207" i="2"/>
  <c r="J207" i="2"/>
  <c r="I207" i="2"/>
  <c r="BF206" i="2"/>
  <c r="BE206" i="2"/>
  <c r="BD206" i="2"/>
  <c r="BC206" i="2"/>
  <c r="BB206" i="2"/>
  <c r="BA206" i="2"/>
  <c r="AZ206" i="2"/>
  <c r="AY206" i="2"/>
  <c r="AX206" i="2"/>
  <c r="AW206" i="2"/>
  <c r="AV206" i="2"/>
  <c r="AU206" i="2"/>
  <c r="AT206" i="2"/>
  <c r="AS206" i="2"/>
  <c r="AR206" i="2"/>
  <c r="AQ206" i="2"/>
  <c r="AP206" i="2"/>
  <c r="AO206" i="2"/>
  <c r="AN206" i="2"/>
  <c r="AM206" i="2"/>
  <c r="AL206" i="2"/>
  <c r="AK206" i="2"/>
  <c r="AJ206" i="2"/>
  <c r="AI206" i="2"/>
  <c r="AH206" i="2"/>
  <c r="AG206" i="2"/>
  <c r="AF206" i="2"/>
  <c r="AE206" i="2"/>
  <c r="AD206" i="2"/>
  <c r="AC206" i="2"/>
  <c r="AB206" i="2"/>
  <c r="AA206" i="2"/>
  <c r="Z206" i="2"/>
  <c r="Y206" i="2"/>
  <c r="X206" i="2"/>
  <c r="W206" i="2"/>
  <c r="V206" i="2"/>
  <c r="U206" i="2"/>
  <c r="T206" i="2"/>
  <c r="S206" i="2"/>
  <c r="R206" i="2"/>
  <c r="Q206" i="2"/>
  <c r="P206" i="2"/>
  <c r="O206" i="2"/>
  <c r="N206" i="2"/>
  <c r="M206" i="2"/>
  <c r="L206" i="2"/>
  <c r="K206" i="2"/>
  <c r="J206" i="2"/>
  <c r="I206" i="2"/>
  <c r="BF205" i="2"/>
  <c r="BE205" i="2"/>
  <c r="BD205" i="2"/>
  <c r="BC205" i="2"/>
  <c r="BB205" i="2"/>
  <c r="BA205" i="2"/>
  <c r="AZ205" i="2"/>
  <c r="AY205" i="2"/>
  <c r="AX205" i="2"/>
  <c r="AW205" i="2"/>
  <c r="AV205" i="2"/>
  <c r="AU205" i="2"/>
  <c r="AT205" i="2"/>
  <c r="AS205" i="2"/>
  <c r="AR205" i="2"/>
  <c r="AQ205" i="2"/>
  <c r="AP205" i="2"/>
  <c r="AO205" i="2"/>
  <c r="AN205" i="2"/>
  <c r="AM205" i="2"/>
  <c r="AL205" i="2"/>
  <c r="AK205" i="2"/>
  <c r="AJ205" i="2"/>
  <c r="AI205" i="2"/>
  <c r="AH205" i="2"/>
  <c r="AG205" i="2"/>
  <c r="AF205" i="2"/>
  <c r="AE205" i="2"/>
  <c r="AD205" i="2"/>
  <c r="AC205" i="2"/>
  <c r="AB205" i="2"/>
  <c r="AA205" i="2"/>
  <c r="Z205" i="2"/>
  <c r="Y205" i="2"/>
  <c r="X205" i="2"/>
  <c r="W205" i="2"/>
  <c r="V205" i="2"/>
  <c r="U205" i="2"/>
  <c r="T205" i="2"/>
  <c r="S205" i="2"/>
  <c r="R205" i="2"/>
  <c r="Q205" i="2"/>
  <c r="P205" i="2"/>
  <c r="O205" i="2"/>
  <c r="N205" i="2"/>
  <c r="M205" i="2"/>
  <c r="L205" i="2"/>
  <c r="K205" i="2"/>
  <c r="J205" i="2"/>
  <c r="I205" i="2"/>
  <c r="BF204" i="2"/>
  <c r="BE204" i="2"/>
  <c r="BD204" i="2"/>
  <c r="BC204" i="2"/>
  <c r="BB204" i="2"/>
  <c r="BA204" i="2"/>
  <c r="AZ204" i="2"/>
  <c r="AY204" i="2"/>
  <c r="AX204" i="2"/>
  <c r="AW204" i="2"/>
  <c r="AV204" i="2"/>
  <c r="AU204" i="2"/>
  <c r="AT204" i="2"/>
  <c r="AS204" i="2"/>
  <c r="AR204" i="2"/>
  <c r="AQ204" i="2"/>
  <c r="AP204" i="2"/>
  <c r="AO204" i="2"/>
  <c r="AN204" i="2"/>
  <c r="AM204" i="2"/>
  <c r="AL204" i="2"/>
  <c r="AK204" i="2"/>
  <c r="AJ204" i="2"/>
  <c r="AI204" i="2"/>
  <c r="AH204" i="2"/>
  <c r="AG204" i="2"/>
  <c r="AF204" i="2"/>
  <c r="AE204" i="2"/>
  <c r="AD204" i="2"/>
  <c r="AC204" i="2"/>
  <c r="AB204" i="2"/>
  <c r="AA204" i="2"/>
  <c r="Z204" i="2"/>
  <c r="Y204" i="2"/>
  <c r="X204" i="2"/>
  <c r="W204" i="2"/>
  <c r="V204" i="2"/>
  <c r="U204" i="2"/>
  <c r="T204" i="2"/>
  <c r="S204" i="2"/>
  <c r="R204" i="2"/>
  <c r="Q204" i="2"/>
  <c r="P204" i="2"/>
  <c r="O204" i="2"/>
  <c r="N204" i="2"/>
  <c r="M204" i="2"/>
  <c r="L204" i="2"/>
  <c r="K204" i="2"/>
  <c r="J204" i="2"/>
  <c r="I204" i="2"/>
  <c r="BF203" i="2"/>
  <c r="BE203" i="2"/>
  <c r="BD203" i="2"/>
  <c r="BC203" i="2"/>
  <c r="BB203" i="2"/>
  <c r="BA203" i="2"/>
  <c r="AZ203" i="2"/>
  <c r="AY203" i="2"/>
  <c r="AX203" i="2"/>
  <c r="AW203" i="2"/>
  <c r="AV203" i="2"/>
  <c r="AU203" i="2"/>
  <c r="AT203" i="2"/>
  <c r="AS203" i="2"/>
  <c r="AR203" i="2"/>
  <c r="AQ203" i="2"/>
  <c r="AP203" i="2"/>
  <c r="AO203" i="2"/>
  <c r="AN203" i="2"/>
  <c r="AM203" i="2"/>
  <c r="AL203" i="2"/>
  <c r="AK203" i="2"/>
  <c r="AJ203" i="2"/>
  <c r="AI203" i="2"/>
  <c r="AH203" i="2"/>
  <c r="AG203" i="2"/>
  <c r="AF203" i="2"/>
  <c r="AE203" i="2"/>
  <c r="AD203" i="2"/>
  <c r="AC203" i="2"/>
  <c r="AB203" i="2"/>
  <c r="AA203" i="2"/>
  <c r="Z203" i="2"/>
  <c r="Y203" i="2"/>
  <c r="X203" i="2"/>
  <c r="W203" i="2"/>
  <c r="V203" i="2"/>
  <c r="U203" i="2"/>
  <c r="T203" i="2"/>
  <c r="S203" i="2"/>
  <c r="R203" i="2"/>
  <c r="Q203" i="2"/>
  <c r="P203" i="2"/>
  <c r="O203" i="2"/>
  <c r="N203" i="2"/>
  <c r="M203" i="2"/>
  <c r="L203" i="2"/>
  <c r="K203" i="2"/>
  <c r="J203" i="2"/>
  <c r="I203" i="2"/>
  <c r="BF202" i="2"/>
  <c r="BE202" i="2"/>
  <c r="BD202" i="2"/>
  <c r="BC202" i="2"/>
  <c r="BB202" i="2"/>
  <c r="BA202" i="2"/>
  <c r="AZ202" i="2"/>
  <c r="AY202" i="2"/>
  <c r="AX202" i="2"/>
  <c r="AW202" i="2"/>
  <c r="AV202" i="2"/>
  <c r="AU202" i="2"/>
  <c r="AT202" i="2"/>
  <c r="AS202" i="2"/>
  <c r="AR202" i="2"/>
  <c r="AQ202" i="2"/>
  <c r="AP202" i="2"/>
  <c r="AO202" i="2"/>
  <c r="AN202" i="2"/>
  <c r="AM202" i="2"/>
  <c r="AL202" i="2"/>
  <c r="AK202" i="2"/>
  <c r="AJ202" i="2"/>
  <c r="AI202" i="2"/>
  <c r="AH202" i="2"/>
  <c r="AG202" i="2"/>
  <c r="AF202" i="2"/>
  <c r="AE202" i="2"/>
  <c r="AD202" i="2"/>
  <c r="AC202" i="2"/>
  <c r="AB202" i="2"/>
  <c r="AA202" i="2"/>
  <c r="Z202" i="2"/>
  <c r="Y202" i="2"/>
  <c r="X202" i="2"/>
  <c r="W202" i="2"/>
  <c r="V202" i="2"/>
  <c r="U202" i="2"/>
  <c r="T202" i="2"/>
  <c r="S202" i="2"/>
  <c r="R202" i="2"/>
  <c r="Q202" i="2"/>
  <c r="P202" i="2"/>
  <c r="O202" i="2"/>
  <c r="N202" i="2"/>
  <c r="M202" i="2"/>
  <c r="L202" i="2"/>
  <c r="K202" i="2"/>
  <c r="J202" i="2"/>
  <c r="I202" i="2"/>
  <c r="BF201" i="2"/>
  <c r="BE201" i="2"/>
  <c r="BD201" i="2"/>
  <c r="BC201" i="2"/>
  <c r="BB201" i="2"/>
  <c r="BA201" i="2"/>
  <c r="AZ201" i="2"/>
  <c r="AY201" i="2"/>
  <c r="AX201" i="2"/>
  <c r="AW201" i="2"/>
  <c r="AV201" i="2"/>
  <c r="AU201" i="2"/>
  <c r="AT201" i="2"/>
  <c r="AS201" i="2"/>
  <c r="AR201" i="2"/>
  <c r="AQ201" i="2"/>
  <c r="AP201" i="2"/>
  <c r="AO201" i="2"/>
  <c r="AN201" i="2"/>
  <c r="AM201" i="2"/>
  <c r="AL201" i="2"/>
  <c r="AK201" i="2"/>
  <c r="AJ201" i="2"/>
  <c r="AI201" i="2"/>
  <c r="AH201" i="2"/>
  <c r="AG201" i="2"/>
  <c r="AF201" i="2"/>
  <c r="AE201" i="2"/>
  <c r="AD201" i="2"/>
  <c r="AC201" i="2"/>
  <c r="AB201" i="2"/>
  <c r="AA201" i="2"/>
  <c r="Z201" i="2"/>
  <c r="Y201" i="2"/>
  <c r="X201" i="2"/>
  <c r="W201" i="2"/>
  <c r="V201" i="2"/>
  <c r="U201" i="2"/>
  <c r="T201" i="2"/>
  <c r="S201" i="2"/>
  <c r="R201" i="2"/>
  <c r="Q201" i="2"/>
  <c r="P201" i="2"/>
  <c r="O201" i="2"/>
  <c r="N201" i="2"/>
  <c r="M201" i="2"/>
  <c r="L201" i="2"/>
  <c r="K201" i="2"/>
  <c r="J201" i="2"/>
  <c r="I201" i="2"/>
  <c r="BF200" i="2"/>
  <c r="BE200" i="2"/>
  <c r="BD200" i="2"/>
  <c r="BC200" i="2"/>
  <c r="BB200" i="2"/>
  <c r="BA200" i="2"/>
  <c r="AZ200" i="2"/>
  <c r="AY200" i="2"/>
  <c r="AX200" i="2"/>
  <c r="AW200" i="2"/>
  <c r="AV200" i="2"/>
  <c r="AU200" i="2"/>
  <c r="AT200" i="2"/>
  <c r="AS200" i="2"/>
  <c r="AR200" i="2"/>
  <c r="AQ200" i="2"/>
  <c r="AP200" i="2"/>
  <c r="AO200" i="2"/>
  <c r="AN200" i="2"/>
  <c r="AM200" i="2"/>
  <c r="AL200" i="2"/>
  <c r="AK200" i="2"/>
  <c r="AJ200" i="2"/>
  <c r="AI200" i="2"/>
  <c r="AH200" i="2"/>
  <c r="AG200" i="2"/>
  <c r="AF200" i="2"/>
  <c r="AE200" i="2"/>
  <c r="AD200" i="2"/>
  <c r="AC200" i="2"/>
  <c r="AB200" i="2"/>
  <c r="AA200" i="2"/>
  <c r="Z200" i="2"/>
  <c r="Y200" i="2"/>
  <c r="X200" i="2"/>
  <c r="W200" i="2"/>
  <c r="V200" i="2"/>
  <c r="U200" i="2"/>
  <c r="T200" i="2"/>
  <c r="S200" i="2"/>
  <c r="R200" i="2"/>
  <c r="Q200" i="2"/>
  <c r="P200" i="2"/>
  <c r="O200" i="2"/>
  <c r="N200" i="2"/>
  <c r="M200" i="2"/>
  <c r="L200" i="2"/>
  <c r="K200" i="2"/>
  <c r="J200" i="2"/>
  <c r="I200" i="2"/>
  <c r="BF199" i="2"/>
  <c r="BE199" i="2"/>
  <c r="BD199" i="2"/>
  <c r="BC199" i="2"/>
  <c r="BB199" i="2"/>
  <c r="BA199" i="2"/>
  <c r="AZ199" i="2"/>
  <c r="AY199" i="2"/>
  <c r="AX199" i="2"/>
  <c r="AW199" i="2"/>
  <c r="AV199" i="2"/>
  <c r="AU199" i="2"/>
  <c r="AT199" i="2"/>
  <c r="AS199" i="2"/>
  <c r="AR199" i="2"/>
  <c r="AQ199" i="2"/>
  <c r="AP199" i="2"/>
  <c r="AO199" i="2"/>
  <c r="AN199" i="2"/>
  <c r="AM199" i="2"/>
  <c r="AL199" i="2"/>
  <c r="AK199" i="2"/>
  <c r="AJ199" i="2"/>
  <c r="AI199" i="2"/>
  <c r="AH199" i="2"/>
  <c r="AG199" i="2"/>
  <c r="AF199" i="2"/>
  <c r="AE199" i="2"/>
  <c r="AD199" i="2"/>
  <c r="AC199" i="2"/>
  <c r="AB199" i="2"/>
  <c r="AA199" i="2"/>
  <c r="Z199" i="2"/>
  <c r="Y199" i="2"/>
  <c r="X199" i="2"/>
  <c r="W199" i="2"/>
  <c r="V199" i="2"/>
  <c r="U199" i="2"/>
  <c r="T199" i="2"/>
  <c r="S199" i="2"/>
  <c r="R199" i="2"/>
  <c r="Q199" i="2"/>
  <c r="P199" i="2"/>
  <c r="O199" i="2"/>
  <c r="N199" i="2"/>
  <c r="M199" i="2"/>
  <c r="L199" i="2"/>
  <c r="K199" i="2"/>
  <c r="J199" i="2"/>
  <c r="I199" i="2"/>
  <c r="BF198" i="2"/>
  <c r="BE198" i="2"/>
  <c r="BD198" i="2"/>
  <c r="BC198" i="2"/>
  <c r="BB198" i="2"/>
  <c r="BA198" i="2"/>
  <c r="AZ198" i="2"/>
  <c r="AY198" i="2"/>
  <c r="AX198" i="2"/>
  <c r="AW198" i="2"/>
  <c r="AV198" i="2"/>
  <c r="AU198" i="2"/>
  <c r="AT198" i="2"/>
  <c r="AS198" i="2"/>
  <c r="AR198" i="2"/>
  <c r="AQ198" i="2"/>
  <c r="AP198" i="2"/>
  <c r="AO198" i="2"/>
  <c r="AN198" i="2"/>
  <c r="AM198" i="2"/>
  <c r="AL198" i="2"/>
  <c r="AK198" i="2"/>
  <c r="AJ198" i="2"/>
  <c r="AI198" i="2"/>
  <c r="AH198" i="2"/>
  <c r="AG198" i="2"/>
  <c r="AF198" i="2"/>
  <c r="AE198" i="2"/>
  <c r="AD198" i="2"/>
  <c r="AC198" i="2"/>
  <c r="AB198" i="2"/>
  <c r="AA198" i="2"/>
  <c r="Z198" i="2"/>
  <c r="Y198" i="2"/>
  <c r="X198" i="2"/>
  <c r="W198" i="2"/>
  <c r="V198" i="2"/>
  <c r="U198" i="2"/>
  <c r="T198" i="2"/>
  <c r="S198" i="2"/>
  <c r="R198" i="2"/>
  <c r="Q198" i="2"/>
  <c r="P198" i="2"/>
  <c r="O198" i="2"/>
  <c r="N198" i="2"/>
  <c r="M198" i="2"/>
  <c r="L198" i="2"/>
  <c r="K198" i="2"/>
  <c r="J198" i="2"/>
  <c r="I198" i="2"/>
  <c r="BF197" i="2"/>
  <c r="BE197" i="2"/>
  <c r="BD197" i="2"/>
  <c r="BC197" i="2"/>
  <c r="BB197" i="2"/>
  <c r="BA197" i="2"/>
  <c r="AZ197" i="2"/>
  <c r="AY197" i="2"/>
  <c r="AX197" i="2"/>
  <c r="AW197" i="2"/>
  <c r="AV197" i="2"/>
  <c r="AU197" i="2"/>
  <c r="AT197" i="2"/>
  <c r="AS197" i="2"/>
  <c r="AR197" i="2"/>
  <c r="AQ197" i="2"/>
  <c r="AP197" i="2"/>
  <c r="AO197" i="2"/>
  <c r="AN197" i="2"/>
  <c r="AM197" i="2"/>
  <c r="AL197" i="2"/>
  <c r="AK197" i="2"/>
  <c r="AJ197" i="2"/>
  <c r="AI197" i="2"/>
  <c r="AH197" i="2"/>
  <c r="AG197" i="2"/>
  <c r="AF197" i="2"/>
  <c r="AE197" i="2"/>
  <c r="AD197" i="2"/>
  <c r="AC197" i="2"/>
  <c r="AB197" i="2"/>
  <c r="AA197" i="2"/>
  <c r="Z197" i="2"/>
  <c r="Y197" i="2"/>
  <c r="X197" i="2"/>
  <c r="W197" i="2"/>
  <c r="V197" i="2"/>
  <c r="U197" i="2"/>
  <c r="T197" i="2"/>
  <c r="S197" i="2"/>
  <c r="R197" i="2"/>
  <c r="Q197" i="2"/>
  <c r="P197" i="2"/>
  <c r="O197" i="2"/>
  <c r="N197" i="2"/>
  <c r="M197" i="2"/>
  <c r="L197" i="2"/>
  <c r="K197" i="2"/>
  <c r="J197" i="2"/>
  <c r="I197" i="2"/>
  <c r="BF159" i="2"/>
  <c r="BE159" i="2"/>
  <c r="BD159" i="2"/>
  <c r="BC159" i="2"/>
  <c r="BB159" i="2"/>
  <c r="BA159" i="2"/>
  <c r="AZ159" i="2"/>
  <c r="AY159" i="2"/>
  <c r="AX159" i="2"/>
  <c r="AW159" i="2"/>
  <c r="AV159" i="2"/>
  <c r="AU159" i="2"/>
  <c r="AT159" i="2"/>
  <c r="AS159" i="2"/>
  <c r="AR159" i="2"/>
  <c r="AQ159" i="2"/>
  <c r="AP159" i="2"/>
  <c r="AO159" i="2"/>
  <c r="AN159" i="2"/>
  <c r="AM159" i="2"/>
  <c r="AL159" i="2"/>
  <c r="AK159" i="2"/>
  <c r="AJ159" i="2"/>
  <c r="AI159" i="2"/>
  <c r="AH159" i="2"/>
  <c r="AG159" i="2"/>
  <c r="AF159" i="2"/>
  <c r="AE159" i="2"/>
  <c r="AD159" i="2"/>
  <c r="AC159" i="2"/>
  <c r="AB159" i="2"/>
  <c r="AA159" i="2"/>
  <c r="Z159" i="2"/>
  <c r="Y159" i="2"/>
  <c r="X159" i="2"/>
  <c r="W159" i="2"/>
  <c r="V159" i="2"/>
  <c r="U159" i="2"/>
  <c r="T159" i="2"/>
  <c r="S159" i="2"/>
  <c r="R159" i="2"/>
  <c r="Q159" i="2"/>
  <c r="P159" i="2"/>
  <c r="O159" i="2"/>
  <c r="N159" i="2"/>
  <c r="M159" i="2"/>
  <c r="L159" i="2"/>
  <c r="K159" i="2"/>
  <c r="J159" i="2"/>
  <c r="I159" i="2"/>
  <c r="C159" i="2"/>
  <c r="BF158" i="2"/>
  <c r="BE158" i="2"/>
  <c r="BD158" i="2"/>
  <c r="BC158" i="2"/>
  <c r="BB158" i="2"/>
  <c r="BA158" i="2"/>
  <c r="AZ158" i="2"/>
  <c r="AY158" i="2"/>
  <c r="AX158" i="2"/>
  <c r="AW158" i="2"/>
  <c r="AV158" i="2"/>
  <c r="AU158" i="2"/>
  <c r="AT158" i="2"/>
  <c r="AS158" i="2"/>
  <c r="AR158" i="2"/>
  <c r="AQ158" i="2"/>
  <c r="AP158" i="2"/>
  <c r="AO158" i="2"/>
  <c r="AN158" i="2"/>
  <c r="AM158" i="2"/>
  <c r="AL158" i="2"/>
  <c r="AK158" i="2"/>
  <c r="AJ158" i="2"/>
  <c r="AI158" i="2"/>
  <c r="AH158" i="2"/>
  <c r="AG158" i="2"/>
  <c r="AF158" i="2"/>
  <c r="AE158" i="2"/>
  <c r="AD158" i="2"/>
  <c r="AC158" i="2"/>
  <c r="AB158" i="2"/>
  <c r="AA158" i="2"/>
  <c r="Z158" i="2"/>
  <c r="Y158" i="2"/>
  <c r="X158" i="2"/>
  <c r="W158" i="2"/>
  <c r="V158" i="2"/>
  <c r="U158" i="2"/>
  <c r="T158" i="2"/>
  <c r="S158" i="2"/>
  <c r="R158" i="2"/>
  <c r="Q158" i="2"/>
  <c r="P158" i="2"/>
  <c r="O158" i="2"/>
  <c r="N158" i="2"/>
  <c r="M158" i="2"/>
  <c r="L158" i="2"/>
  <c r="K158" i="2"/>
  <c r="J158" i="2"/>
  <c r="I158" i="2"/>
  <c r="C158" i="2"/>
  <c r="BF157" i="2"/>
  <c r="BE157" i="2"/>
  <c r="BD157" i="2"/>
  <c r="BC157" i="2"/>
  <c r="BB157" i="2"/>
  <c r="BA157" i="2"/>
  <c r="AZ157" i="2"/>
  <c r="AY157" i="2"/>
  <c r="AX157" i="2"/>
  <c r="AW157" i="2"/>
  <c r="AV157" i="2"/>
  <c r="AU157" i="2"/>
  <c r="AT157" i="2"/>
  <c r="AS157" i="2"/>
  <c r="AR157" i="2"/>
  <c r="AQ157" i="2"/>
  <c r="AP157" i="2"/>
  <c r="AO157" i="2"/>
  <c r="AN157" i="2"/>
  <c r="AM157" i="2"/>
  <c r="AL157" i="2"/>
  <c r="AK157" i="2"/>
  <c r="AJ157" i="2"/>
  <c r="AI157" i="2"/>
  <c r="AH157" i="2"/>
  <c r="AG157" i="2"/>
  <c r="AF157" i="2"/>
  <c r="AE157" i="2"/>
  <c r="AD157" i="2"/>
  <c r="AC157" i="2"/>
  <c r="AB157" i="2"/>
  <c r="AA157" i="2"/>
  <c r="Z157" i="2"/>
  <c r="Y157" i="2"/>
  <c r="X157" i="2"/>
  <c r="W157" i="2"/>
  <c r="V157" i="2"/>
  <c r="U157" i="2"/>
  <c r="T157" i="2"/>
  <c r="S157" i="2"/>
  <c r="R157" i="2"/>
  <c r="Q157" i="2"/>
  <c r="P157" i="2"/>
  <c r="O157" i="2"/>
  <c r="N157" i="2"/>
  <c r="M157" i="2"/>
  <c r="L157" i="2"/>
  <c r="K157" i="2"/>
  <c r="J157" i="2"/>
  <c r="I157" i="2"/>
  <c r="C157" i="2"/>
  <c r="BF156" i="2"/>
  <c r="BE156" i="2"/>
  <c r="BD156" i="2"/>
  <c r="BC156" i="2"/>
  <c r="BB156" i="2"/>
  <c r="BA156" i="2"/>
  <c r="AZ156" i="2"/>
  <c r="AY156" i="2"/>
  <c r="AX156" i="2"/>
  <c r="AW156" i="2"/>
  <c r="AV156" i="2"/>
  <c r="AU156" i="2"/>
  <c r="AT156" i="2"/>
  <c r="AS156" i="2"/>
  <c r="AR156" i="2"/>
  <c r="AQ156" i="2"/>
  <c r="AP156" i="2"/>
  <c r="AO156" i="2"/>
  <c r="AN156" i="2"/>
  <c r="AM156" i="2"/>
  <c r="AL156" i="2"/>
  <c r="AK156" i="2"/>
  <c r="AJ156" i="2"/>
  <c r="AI156" i="2"/>
  <c r="AH156" i="2"/>
  <c r="AG156" i="2"/>
  <c r="AF156" i="2"/>
  <c r="AE156" i="2"/>
  <c r="AD156" i="2"/>
  <c r="AC156" i="2"/>
  <c r="AB156" i="2"/>
  <c r="AA156" i="2"/>
  <c r="Z156" i="2"/>
  <c r="Y156" i="2"/>
  <c r="X156" i="2"/>
  <c r="W156" i="2"/>
  <c r="V156" i="2"/>
  <c r="U156" i="2"/>
  <c r="T156" i="2"/>
  <c r="S156" i="2"/>
  <c r="R156" i="2"/>
  <c r="Q156" i="2"/>
  <c r="P156" i="2"/>
  <c r="O156" i="2"/>
  <c r="N156" i="2"/>
  <c r="M156" i="2"/>
  <c r="L156" i="2"/>
  <c r="K156" i="2"/>
  <c r="J156" i="2"/>
  <c r="I156" i="2"/>
  <c r="C156" i="2"/>
  <c r="BF155" i="2"/>
  <c r="BE155" i="2"/>
  <c r="BD155" i="2"/>
  <c r="BC155" i="2"/>
  <c r="BB155" i="2"/>
  <c r="BA155" i="2"/>
  <c r="AZ155" i="2"/>
  <c r="AY155" i="2"/>
  <c r="AX155" i="2"/>
  <c r="AW155" i="2"/>
  <c r="AV155" i="2"/>
  <c r="AU155" i="2"/>
  <c r="AT155" i="2"/>
  <c r="AS155" i="2"/>
  <c r="AR155" i="2"/>
  <c r="AQ155" i="2"/>
  <c r="AP155" i="2"/>
  <c r="AO155" i="2"/>
  <c r="AN155" i="2"/>
  <c r="AM155" i="2"/>
  <c r="AL155" i="2"/>
  <c r="AK155" i="2"/>
  <c r="AJ155" i="2"/>
  <c r="AI155" i="2"/>
  <c r="AH155" i="2"/>
  <c r="AG155" i="2"/>
  <c r="AF155" i="2"/>
  <c r="AE155" i="2"/>
  <c r="AD155" i="2"/>
  <c r="AC155" i="2"/>
  <c r="AB155" i="2"/>
  <c r="AA155" i="2"/>
  <c r="Z155" i="2"/>
  <c r="Y155" i="2"/>
  <c r="X155" i="2"/>
  <c r="W155" i="2"/>
  <c r="V155" i="2"/>
  <c r="U155" i="2"/>
  <c r="T155" i="2"/>
  <c r="S155" i="2"/>
  <c r="R155" i="2"/>
  <c r="Q155" i="2"/>
  <c r="P155" i="2"/>
  <c r="O155" i="2"/>
  <c r="N155" i="2"/>
  <c r="M155" i="2"/>
  <c r="L155" i="2"/>
  <c r="K155" i="2"/>
  <c r="J155" i="2"/>
  <c r="I155" i="2"/>
  <c r="C155" i="2"/>
  <c r="BF154" i="2"/>
  <c r="BE154" i="2"/>
  <c r="BD154" i="2"/>
  <c r="BC154" i="2"/>
  <c r="BB154" i="2"/>
  <c r="BA154" i="2"/>
  <c r="AZ154" i="2"/>
  <c r="AY154" i="2"/>
  <c r="AX154" i="2"/>
  <c r="AW154" i="2"/>
  <c r="AV154" i="2"/>
  <c r="AU154" i="2"/>
  <c r="AT154" i="2"/>
  <c r="AS154" i="2"/>
  <c r="AR154" i="2"/>
  <c r="AQ154" i="2"/>
  <c r="AP154" i="2"/>
  <c r="AO154" i="2"/>
  <c r="AN154" i="2"/>
  <c r="AM154" i="2"/>
  <c r="AL154" i="2"/>
  <c r="AK154" i="2"/>
  <c r="AJ154" i="2"/>
  <c r="AI154" i="2"/>
  <c r="AH154" i="2"/>
  <c r="AG154" i="2"/>
  <c r="AF154" i="2"/>
  <c r="AE154" i="2"/>
  <c r="AD154" i="2"/>
  <c r="AC154" i="2"/>
  <c r="AB154" i="2"/>
  <c r="AA154" i="2"/>
  <c r="Z154" i="2"/>
  <c r="Y154" i="2"/>
  <c r="X154" i="2"/>
  <c r="W154" i="2"/>
  <c r="V154" i="2"/>
  <c r="U154" i="2"/>
  <c r="T154" i="2"/>
  <c r="S154" i="2"/>
  <c r="R154" i="2"/>
  <c r="Q154" i="2"/>
  <c r="P154" i="2"/>
  <c r="O154" i="2"/>
  <c r="N154" i="2"/>
  <c r="M154" i="2"/>
  <c r="L154" i="2"/>
  <c r="K154" i="2"/>
  <c r="J154" i="2"/>
  <c r="I154" i="2"/>
  <c r="C154" i="2"/>
  <c r="BF153" i="2"/>
  <c r="BE153" i="2"/>
  <c r="BD153" i="2"/>
  <c r="BC153" i="2"/>
  <c r="BB153" i="2"/>
  <c r="BA153" i="2"/>
  <c r="AZ153" i="2"/>
  <c r="AY153" i="2"/>
  <c r="AX153" i="2"/>
  <c r="AW153" i="2"/>
  <c r="AV153" i="2"/>
  <c r="AU153" i="2"/>
  <c r="AT153" i="2"/>
  <c r="AS153" i="2"/>
  <c r="AR153" i="2"/>
  <c r="AQ153" i="2"/>
  <c r="AP153" i="2"/>
  <c r="AO153" i="2"/>
  <c r="AN153" i="2"/>
  <c r="AM153" i="2"/>
  <c r="AL153" i="2"/>
  <c r="AK153" i="2"/>
  <c r="AJ153" i="2"/>
  <c r="AI153" i="2"/>
  <c r="AH153" i="2"/>
  <c r="AG153" i="2"/>
  <c r="AF153" i="2"/>
  <c r="AE153" i="2"/>
  <c r="AD153" i="2"/>
  <c r="AC153" i="2"/>
  <c r="AB153" i="2"/>
  <c r="AA153" i="2"/>
  <c r="Z153" i="2"/>
  <c r="Y153" i="2"/>
  <c r="X153" i="2"/>
  <c r="W153" i="2"/>
  <c r="V153" i="2"/>
  <c r="U153" i="2"/>
  <c r="T153" i="2"/>
  <c r="S153" i="2"/>
  <c r="R153" i="2"/>
  <c r="Q153" i="2"/>
  <c r="P153" i="2"/>
  <c r="O153" i="2"/>
  <c r="N153" i="2"/>
  <c r="M153" i="2"/>
  <c r="L153" i="2"/>
  <c r="K153" i="2"/>
  <c r="J153" i="2"/>
  <c r="I153" i="2"/>
  <c r="C153" i="2"/>
  <c r="BF152" i="2"/>
  <c r="BE152" i="2"/>
  <c r="BD152" i="2"/>
  <c r="BC152" i="2"/>
  <c r="BB152" i="2"/>
  <c r="BA152" i="2"/>
  <c r="AZ152" i="2"/>
  <c r="AY152" i="2"/>
  <c r="AX152" i="2"/>
  <c r="AW152" i="2"/>
  <c r="AV152" i="2"/>
  <c r="AU152" i="2"/>
  <c r="AT152" i="2"/>
  <c r="AS152" i="2"/>
  <c r="AR152" i="2"/>
  <c r="AQ152" i="2"/>
  <c r="AP152" i="2"/>
  <c r="AO152" i="2"/>
  <c r="AN152" i="2"/>
  <c r="AM152" i="2"/>
  <c r="AL152" i="2"/>
  <c r="AK152" i="2"/>
  <c r="AJ152" i="2"/>
  <c r="AI152" i="2"/>
  <c r="AH152" i="2"/>
  <c r="AG152" i="2"/>
  <c r="AF152" i="2"/>
  <c r="AE152" i="2"/>
  <c r="AD152" i="2"/>
  <c r="AC152" i="2"/>
  <c r="AB152" i="2"/>
  <c r="AA152" i="2"/>
  <c r="Z152" i="2"/>
  <c r="Y152" i="2"/>
  <c r="X152" i="2"/>
  <c r="W152" i="2"/>
  <c r="V152" i="2"/>
  <c r="U152" i="2"/>
  <c r="T152" i="2"/>
  <c r="S152" i="2"/>
  <c r="R152" i="2"/>
  <c r="Q152" i="2"/>
  <c r="P152" i="2"/>
  <c r="O152" i="2"/>
  <c r="N152" i="2"/>
  <c r="M152" i="2"/>
  <c r="L152" i="2"/>
  <c r="K152" i="2"/>
  <c r="J152" i="2"/>
  <c r="I152" i="2"/>
  <c r="C152" i="2"/>
  <c r="BF151" i="2"/>
  <c r="BE151" i="2"/>
  <c r="BD151" i="2"/>
  <c r="BC151" i="2"/>
  <c r="BB151" i="2"/>
  <c r="BA151" i="2"/>
  <c r="AZ151" i="2"/>
  <c r="AY151" i="2"/>
  <c r="AX151" i="2"/>
  <c r="AW151" i="2"/>
  <c r="AV151" i="2"/>
  <c r="AU151" i="2"/>
  <c r="AT151" i="2"/>
  <c r="AS151" i="2"/>
  <c r="AR151" i="2"/>
  <c r="AQ151" i="2"/>
  <c r="AP151" i="2"/>
  <c r="AO151" i="2"/>
  <c r="AN151" i="2"/>
  <c r="AM151" i="2"/>
  <c r="AL151" i="2"/>
  <c r="AK151" i="2"/>
  <c r="AJ151" i="2"/>
  <c r="AI151" i="2"/>
  <c r="AH151" i="2"/>
  <c r="AG151" i="2"/>
  <c r="AF151" i="2"/>
  <c r="AE151" i="2"/>
  <c r="AD151" i="2"/>
  <c r="AC151" i="2"/>
  <c r="AB151" i="2"/>
  <c r="AA151" i="2"/>
  <c r="Z151" i="2"/>
  <c r="Y151" i="2"/>
  <c r="X151" i="2"/>
  <c r="W151" i="2"/>
  <c r="V151" i="2"/>
  <c r="U151" i="2"/>
  <c r="T151" i="2"/>
  <c r="S151" i="2"/>
  <c r="R151" i="2"/>
  <c r="Q151" i="2"/>
  <c r="P151" i="2"/>
  <c r="O151" i="2"/>
  <c r="N151" i="2"/>
  <c r="M151" i="2"/>
  <c r="L151" i="2"/>
  <c r="K151" i="2"/>
  <c r="J151" i="2"/>
  <c r="I151" i="2"/>
  <c r="C151" i="2"/>
  <c r="BF150" i="2"/>
  <c r="BE150" i="2"/>
  <c r="BD150" i="2"/>
  <c r="BC150" i="2"/>
  <c r="BB150" i="2"/>
  <c r="BA150" i="2"/>
  <c r="AZ150" i="2"/>
  <c r="AY150" i="2"/>
  <c r="AX150" i="2"/>
  <c r="AW150" i="2"/>
  <c r="AV150" i="2"/>
  <c r="AU150" i="2"/>
  <c r="AT150" i="2"/>
  <c r="AS150" i="2"/>
  <c r="AR150" i="2"/>
  <c r="AQ150" i="2"/>
  <c r="AP150" i="2"/>
  <c r="AO150" i="2"/>
  <c r="AN150" i="2"/>
  <c r="AM150" i="2"/>
  <c r="AL150" i="2"/>
  <c r="AK150" i="2"/>
  <c r="AJ150" i="2"/>
  <c r="AI150" i="2"/>
  <c r="AH150" i="2"/>
  <c r="AG150" i="2"/>
  <c r="AF150" i="2"/>
  <c r="AE150" i="2"/>
  <c r="AD150" i="2"/>
  <c r="AC150" i="2"/>
  <c r="AB150" i="2"/>
  <c r="AA150" i="2"/>
  <c r="Z150" i="2"/>
  <c r="Y150" i="2"/>
  <c r="X150" i="2"/>
  <c r="W150" i="2"/>
  <c r="V150" i="2"/>
  <c r="U150" i="2"/>
  <c r="T150" i="2"/>
  <c r="S150" i="2"/>
  <c r="R150" i="2"/>
  <c r="Q150" i="2"/>
  <c r="P150" i="2"/>
  <c r="O150" i="2"/>
  <c r="N150" i="2"/>
  <c r="M150" i="2"/>
  <c r="L150" i="2"/>
  <c r="K150" i="2"/>
  <c r="J150" i="2"/>
  <c r="I150" i="2"/>
  <c r="C150" i="2"/>
  <c r="BF149" i="2"/>
  <c r="BE149" i="2"/>
  <c r="BD149" i="2"/>
  <c r="BC149" i="2"/>
  <c r="BB149" i="2"/>
  <c r="BA149" i="2"/>
  <c r="AZ149" i="2"/>
  <c r="AY149" i="2"/>
  <c r="AX149" i="2"/>
  <c r="AW149" i="2"/>
  <c r="AV149" i="2"/>
  <c r="AU149" i="2"/>
  <c r="AT149" i="2"/>
  <c r="AS149" i="2"/>
  <c r="AR149" i="2"/>
  <c r="AQ149" i="2"/>
  <c r="AP149" i="2"/>
  <c r="AO149" i="2"/>
  <c r="AN149" i="2"/>
  <c r="AM149" i="2"/>
  <c r="AL149" i="2"/>
  <c r="AK149" i="2"/>
  <c r="AJ149" i="2"/>
  <c r="AI149" i="2"/>
  <c r="AH149" i="2"/>
  <c r="AG149" i="2"/>
  <c r="AF149" i="2"/>
  <c r="AE149" i="2"/>
  <c r="AD149" i="2"/>
  <c r="AC149" i="2"/>
  <c r="AB149" i="2"/>
  <c r="AA149" i="2"/>
  <c r="Z149" i="2"/>
  <c r="Y149" i="2"/>
  <c r="X149" i="2"/>
  <c r="W149" i="2"/>
  <c r="V149" i="2"/>
  <c r="U149" i="2"/>
  <c r="T149" i="2"/>
  <c r="S149" i="2"/>
  <c r="R149" i="2"/>
  <c r="Q149" i="2"/>
  <c r="P149" i="2"/>
  <c r="O149" i="2"/>
  <c r="N149" i="2"/>
  <c r="M149" i="2"/>
  <c r="L149" i="2"/>
  <c r="K149" i="2"/>
  <c r="J149" i="2"/>
  <c r="I149" i="2"/>
  <c r="C149" i="2"/>
  <c r="BF148" i="2"/>
  <c r="BE148" i="2"/>
  <c r="BD148" i="2"/>
  <c r="BC148" i="2"/>
  <c r="BB148" i="2"/>
  <c r="BA148" i="2"/>
  <c r="AZ148" i="2"/>
  <c r="AY148" i="2"/>
  <c r="AX148" i="2"/>
  <c r="AW148" i="2"/>
  <c r="AV148" i="2"/>
  <c r="AU148" i="2"/>
  <c r="AT148" i="2"/>
  <c r="AS148" i="2"/>
  <c r="AR148" i="2"/>
  <c r="AQ148" i="2"/>
  <c r="AP148" i="2"/>
  <c r="AO148" i="2"/>
  <c r="AN148" i="2"/>
  <c r="AM148" i="2"/>
  <c r="AL148" i="2"/>
  <c r="AK148" i="2"/>
  <c r="AJ148" i="2"/>
  <c r="AI148" i="2"/>
  <c r="AH148" i="2"/>
  <c r="AG148" i="2"/>
  <c r="AF148" i="2"/>
  <c r="AE148" i="2"/>
  <c r="AD148" i="2"/>
  <c r="AC148" i="2"/>
  <c r="AB148" i="2"/>
  <c r="AA148" i="2"/>
  <c r="Z148" i="2"/>
  <c r="Y148" i="2"/>
  <c r="X148" i="2"/>
  <c r="W148" i="2"/>
  <c r="V148" i="2"/>
  <c r="U148" i="2"/>
  <c r="T148" i="2"/>
  <c r="S148" i="2"/>
  <c r="R148" i="2"/>
  <c r="Q148" i="2"/>
  <c r="P148" i="2"/>
  <c r="O148" i="2"/>
  <c r="N148" i="2"/>
  <c r="M148" i="2"/>
  <c r="L148" i="2"/>
  <c r="K148" i="2"/>
  <c r="J148" i="2"/>
  <c r="I148" i="2"/>
  <c r="C148" i="2"/>
  <c r="BF147" i="2"/>
  <c r="BE147" i="2"/>
  <c r="BD147" i="2"/>
  <c r="BC147" i="2"/>
  <c r="BB147" i="2"/>
  <c r="BA147" i="2"/>
  <c r="AZ147" i="2"/>
  <c r="AY147" i="2"/>
  <c r="AX147" i="2"/>
  <c r="AW147" i="2"/>
  <c r="AV147" i="2"/>
  <c r="AU147" i="2"/>
  <c r="AT147" i="2"/>
  <c r="AS147" i="2"/>
  <c r="AR147" i="2"/>
  <c r="AQ147" i="2"/>
  <c r="AP147" i="2"/>
  <c r="AO147" i="2"/>
  <c r="AN147" i="2"/>
  <c r="AM147" i="2"/>
  <c r="AL147" i="2"/>
  <c r="AK147" i="2"/>
  <c r="AJ147" i="2"/>
  <c r="AI147" i="2"/>
  <c r="AH147" i="2"/>
  <c r="AG147" i="2"/>
  <c r="AF147" i="2"/>
  <c r="AE147" i="2"/>
  <c r="AD147" i="2"/>
  <c r="AC147" i="2"/>
  <c r="AB147" i="2"/>
  <c r="AA147" i="2"/>
  <c r="Z147" i="2"/>
  <c r="Y147" i="2"/>
  <c r="X147" i="2"/>
  <c r="W147" i="2"/>
  <c r="V147" i="2"/>
  <c r="U147" i="2"/>
  <c r="T147" i="2"/>
  <c r="S147" i="2"/>
  <c r="R147" i="2"/>
  <c r="Q147" i="2"/>
  <c r="P147" i="2"/>
  <c r="O147" i="2"/>
  <c r="N147" i="2"/>
  <c r="M147" i="2"/>
  <c r="L147" i="2"/>
  <c r="K147" i="2"/>
  <c r="J147" i="2"/>
  <c r="I147" i="2"/>
  <c r="C147" i="2"/>
  <c r="BF146" i="2"/>
  <c r="BE146" i="2"/>
  <c r="BD146" i="2"/>
  <c r="BC146" i="2"/>
  <c r="BB146" i="2"/>
  <c r="BA146" i="2"/>
  <c r="AZ146" i="2"/>
  <c r="AY146" i="2"/>
  <c r="AX146" i="2"/>
  <c r="AW146" i="2"/>
  <c r="AV146" i="2"/>
  <c r="AU146" i="2"/>
  <c r="AT146" i="2"/>
  <c r="AS146" i="2"/>
  <c r="AR146" i="2"/>
  <c r="AQ146" i="2"/>
  <c r="AP146" i="2"/>
  <c r="AO146" i="2"/>
  <c r="AN146" i="2"/>
  <c r="AM146" i="2"/>
  <c r="AL146" i="2"/>
  <c r="AK146" i="2"/>
  <c r="AJ146" i="2"/>
  <c r="AI146" i="2"/>
  <c r="AH146" i="2"/>
  <c r="AG146" i="2"/>
  <c r="AF146" i="2"/>
  <c r="AE146" i="2"/>
  <c r="AD146" i="2"/>
  <c r="AC146" i="2"/>
  <c r="AB146" i="2"/>
  <c r="AA146" i="2"/>
  <c r="Z146" i="2"/>
  <c r="Y146" i="2"/>
  <c r="X146" i="2"/>
  <c r="W146" i="2"/>
  <c r="V146" i="2"/>
  <c r="U146" i="2"/>
  <c r="T146" i="2"/>
  <c r="S146" i="2"/>
  <c r="R146" i="2"/>
  <c r="Q146" i="2"/>
  <c r="P146" i="2"/>
  <c r="O146" i="2"/>
  <c r="N146" i="2"/>
  <c r="M146" i="2"/>
  <c r="L146" i="2"/>
  <c r="K146" i="2"/>
  <c r="J146" i="2"/>
  <c r="I146" i="2"/>
  <c r="C146" i="2"/>
  <c r="BF145" i="2"/>
  <c r="BE145" i="2"/>
  <c r="BD145" i="2"/>
  <c r="BC145" i="2"/>
  <c r="BB145" i="2"/>
  <c r="BA145" i="2"/>
  <c r="AZ145" i="2"/>
  <c r="AY145" i="2"/>
  <c r="AX145" i="2"/>
  <c r="AW145" i="2"/>
  <c r="AV145" i="2"/>
  <c r="AU145" i="2"/>
  <c r="AT145" i="2"/>
  <c r="AS145" i="2"/>
  <c r="AR145" i="2"/>
  <c r="AQ145" i="2"/>
  <c r="AP145" i="2"/>
  <c r="AO145" i="2"/>
  <c r="AN145" i="2"/>
  <c r="AM145" i="2"/>
  <c r="AL145" i="2"/>
  <c r="AK145" i="2"/>
  <c r="AJ145" i="2"/>
  <c r="AI145" i="2"/>
  <c r="AH145" i="2"/>
  <c r="AG145" i="2"/>
  <c r="AF145" i="2"/>
  <c r="AE145" i="2"/>
  <c r="AD145" i="2"/>
  <c r="AC145" i="2"/>
  <c r="AB145" i="2"/>
  <c r="AA145" i="2"/>
  <c r="Z145" i="2"/>
  <c r="Y145" i="2"/>
  <c r="X145" i="2"/>
  <c r="W145" i="2"/>
  <c r="V145" i="2"/>
  <c r="U145" i="2"/>
  <c r="T145" i="2"/>
  <c r="S145" i="2"/>
  <c r="R145" i="2"/>
  <c r="Q145" i="2"/>
  <c r="P145" i="2"/>
  <c r="O145" i="2"/>
  <c r="N145" i="2"/>
  <c r="M145" i="2"/>
  <c r="L145" i="2"/>
  <c r="K145" i="2"/>
  <c r="J145" i="2"/>
  <c r="I145" i="2"/>
  <c r="C145" i="2"/>
  <c r="BF117" i="2"/>
  <c r="BE117" i="2"/>
  <c r="BD117" i="2"/>
  <c r="BC117" i="2"/>
  <c r="BB117" i="2"/>
  <c r="BA117" i="2"/>
  <c r="AZ117" i="2"/>
  <c r="AY117" i="2"/>
  <c r="AX117" i="2"/>
  <c r="AW117" i="2"/>
  <c r="AV117" i="2"/>
  <c r="AU117" i="2"/>
  <c r="AT117" i="2"/>
  <c r="AS117" i="2"/>
  <c r="AR117" i="2"/>
  <c r="AQ117" i="2"/>
  <c r="AP117" i="2"/>
  <c r="AO117" i="2"/>
  <c r="AN117" i="2"/>
  <c r="AM117" i="2"/>
  <c r="AL117"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I117" i="2"/>
  <c r="C117" i="2"/>
  <c r="BF116" i="2"/>
  <c r="BE116" i="2"/>
  <c r="BD116" i="2"/>
  <c r="BC116" i="2"/>
  <c r="BB116" i="2"/>
  <c r="BA116" i="2"/>
  <c r="AZ116" i="2"/>
  <c r="AY116" i="2"/>
  <c r="AX116" i="2"/>
  <c r="AW116" i="2"/>
  <c r="AV116" i="2"/>
  <c r="AU116" i="2"/>
  <c r="AT116" i="2"/>
  <c r="AS116" i="2"/>
  <c r="AR116" i="2"/>
  <c r="AQ116" i="2"/>
  <c r="AP116" i="2"/>
  <c r="AO116" i="2"/>
  <c r="AN116" i="2"/>
  <c r="AM116" i="2"/>
  <c r="AL116" i="2"/>
  <c r="AK116" i="2"/>
  <c r="AJ116" i="2"/>
  <c r="AI116" i="2"/>
  <c r="AH116" i="2"/>
  <c r="AG116" i="2"/>
  <c r="AF116" i="2"/>
  <c r="AE116" i="2"/>
  <c r="AD116" i="2"/>
  <c r="AC116" i="2"/>
  <c r="AB116" i="2"/>
  <c r="AA116" i="2"/>
  <c r="Z116" i="2"/>
  <c r="Y116" i="2"/>
  <c r="X116" i="2"/>
  <c r="W116" i="2"/>
  <c r="V116" i="2"/>
  <c r="U116" i="2"/>
  <c r="T116" i="2"/>
  <c r="S116" i="2"/>
  <c r="R116" i="2"/>
  <c r="Q116" i="2"/>
  <c r="P116" i="2"/>
  <c r="O116" i="2"/>
  <c r="N116" i="2"/>
  <c r="M116" i="2"/>
  <c r="L116" i="2"/>
  <c r="K116" i="2"/>
  <c r="J116" i="2"/>
  <c r="I116" i="2"/>
  <c r="C116" i="2"/>
  <c r="BF115" i="2"/>
  <c r="BE115" i="2"/>
  <c r="BD115" i="2"/>
  <c r="BC115" i="2"/>
  <c r="BB115" i="2"/>
  <c r="BA115" i="2"/>
  <c r="AZ115" i="2"/>
  <c r="AY115" i="2"/>
  <c r="AX115" i="2"/>
  <c r="AW115" i="2"/>
  <c r="AV115" i="2"/>
  <c r="AU115" i="2"/>
  <c r="AT115" i="2"/>
  <c r="AS115" i="2"/>
  <c r="AR115" i="2"/>
  <c r="AQ115" i="2"/>
  <c r="AP115" i="2"/>
  <c r="AO115" i="2"/>
  <c r="AN115" i="2"/>
  <c r="AM115" i="2"/>
  <c r="AL115" i="2"/>
  <c r="AK115" i="2"/>
  <c r="AJ115" i="2"/>
  <c r="AI115" i="2"/>
  <c r="AH115" i="2"/>
  <c r="AG115" i="2"/>
  <c r="AF115" i="2"/>
  <c r="AE115" i="2"/>
  <c r="AD115" i="2"/>
  <c r="AC115" i="2"/>
  <c r="AB115" i="2"/>
  <c r="AA115" i="2"/>
  <c r="Z115" i="2"/>
  <c r="Y115" i="2"/>
  <c r="X115" i="2"/>
  <c r="W115" i="2"/>
  <c r="V115" i="2"/>
  <c r="U115" i="2"/>
  <c r="T115" i="2"/>
  <c r="S115" i="2"/>
  <c r="R115" i="2"/>
  <c r="Q115" i="2"/>
  <c r="P115" i="2"/>
  <c r="O115" i="2"/>
  <c r="N115" i="2"/>
  <c r="M115" i="2"/>
  <c r="L115" i="2"/>
  <c r="K115" i="2"/>
  <c r="J115" i="2"/>
  <c r="I115" i="2"/>
  <c r="C115" i="2"/>
  <c r="BF114" i="2"/>
  <c r="BE114" i="2"/>
  <c r="BD114" i="2"/>
  <c r="BC114" i="2"/>
  <c r="BB114" i="2"/>
  <c r="BA114" i="2"/>
  <c r="AZ114" i="2"/>
  <c r="AY114" i="2"/>
  <c r="AX114" i="2"/>
  <c r="AW114" i="2"/>
  <c r="AV114" i="2"/>
  <c r="AU114" i="2"/>
  <c r="AT114" i="2"/>
  <c r="AS114" i="2"/>
  <c r="AR114" i="2"/>
  <c r="AQ114" i="2"/>
  <c r="AP114" i="2"/>
  <c r="AO114" i="2"/>
  <c r="AN114" i="2"/>
  <c r="AM114"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K114" i="2"/>
  <c r="J114" i="2"/>
  <c r="I114" i="2"/>
  <c r="C114" i="2"/>
  <c r="BF113" i="2"/>
  <c r="BE113" i="2"/>
  <c r="BD113" i="2"/>
  <c r="BC113" i="2"/>
  <c r="BB113" i="2"/>
  <c r="BA113" i="2"/>
  <c r="AZ113" i="2"/>
  <c r="AY113" i="2"/>
  <c r="AX113" i="2"/>
  <c r="AW113" i="2"/>
  <c r="AV113" i="2"/>
  <c r="AU113" i="2"/>
  <c r="AT113" i="2"/>
  <c r="AS113" i="2"/>
  <c r="AR113" i="2"/>
  <c r="AQ113" i="2"/>
  <c r="AP113" i="2"/>
  <c r="AO113" i="2"/>
  <c r="AN113" i="2"/>
  <c r="AM113"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K113" i="2"/>
  <c r="J113" i="2"/>
  <c r="I113" i="2"/>
  <c r="C113" i="2"/>
  <c r="BF112" i="2"/>
  <c r="BE112" i="2"/>
  <c r="BD112" i="2"/>
  <c r="BC112" i="2"/>
  <c r="BB112" i="2"/>
  <c r="BA112" i="2"/>
  <c r="AZ112" i="2"/>
  <c r="AY112" i="2"/>
  <c r="AX112" i="2"/>
  <c r="AW112" i="2"/>
  <c r="AV112" i="2"/>
  <c r="AU112" i="2"/>
  <c r="AT112" i="2"/>
  <c r="AS112" i="2"/>
  <c r="AR112" i="2"/>
  <c r="AQ112" i="2"/>
  <c r="AP112" i="2"/>
  <c r="AO112" i="2"/>
  <c r="AN112" i="2"/>
  <c r="AM112"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K112" i="2"/>
  <c r="J112" i="2"/>
  <c r="I112" i="2"/>
  <c r="C112" i="2"/>
  <c r="BF111" i="2"/>
  <c r="BE111" i="2"/>
  <c r="BD111" i="2"/>
  <c r="BC111" i="2"/>
  <c r="BB111" i="2"/>
  <c r="BA111" i="2"/>
  <c r="AZ111" i="2"/>
  <c r="AY111" i="2"/>
  <c r="AX111" i="2"/>
  <c r="AW111" i="2"/>
  <c r="AV111" i="2"/>
  <c r="AU111" i="2"/>
  <c r="AT111" i="2"/>
  <c r="AS111" i="2"/>
  <c r="AR111" i="2"/>
  <c r="AQ111" i="2"/>
  <c r="AP111" i="2"/>
  <c r="AO111" i="2"/>
  <c r="AN111" i="2"/>
  <c r="AM111"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K111" i="2"/>
  <c r="J111" i="2"/>
  <c r="I111" i="2"/>
  <c r="C111" i="2"/>
  <c r="BF110" i="2"/>
  <c r="BE110" i="2"/>
  <c r="BD110" i="2"/>
  <c r="BC110" i="2"/>
  <c r="BB110" i="2"/>
  <c r="BA110" i="2"/>
  <c r="AZ110" i="2"/>
  <c r="AY110" i="2"/>
  <c r="AX110" i="2"/>
  <c r="AW110" i="2"/>
  <c r="AV110" i="2"/>
  <c r="AU110" i="2"/>
  <c r="AT110" i="2"/>
  <c r="AS110" i="2"/>
  <c r="AR110" i="2"/>
  <c r="AQ110" i="2"/>
  <c r="AP110" i="2"/>
  <c r="AO110" i="2"/>
  <c r="AN110" i="2"/>
  <c r="AM110" i="2"/>
  <c r="AL110" i="2"/>
  <c r="AK110" i="2"/>
  <c r="AJ110" i="2"/>
  <c r="AI110" i="2"/>
  <c r="AH110" i="2"/>
  <c r="AG110" i="2"/>
  <c r="AF110" i="2"/>
  <c r="AE110" i="2"/>
  <c r="AD110" i="2"/>
  <c r="AC110" i="2"/>
  <c r="AB110" i="2"/>
  <c r="AA110" i="2"/>
  <c r="Z110" i="2"/>
  <c r="Y110" i="2"/>
  <c r="X110" i="2"/>
  <c r="W110" i="2"/>
  <c r="V110" i="2"/>
  <c r="U110" i="2"/>
  <c r="T110" i="2"/>
  <c r="S110" i="2"/>
  <c r="R110" i="2"/>
  <c r="Q110" i="2"/>
  <c r="P110" i="2"/>
  <c r="O110" i="2"/>
  <c r="N110" i="2"/>
  <c r="M110" i="2"/>
  <c r="L110" i="2"/>
  <c r="K110" i="2"/>
  <c r="J110" i="2"/>
  <c r="I110" i="2"/>
  <c r="C110" i="2"/>
  <c r="BF109" i="2"/>
  <c r="BE109" i="2"/>
  <c r="BD109" i="2"/>
  <c r="BC109" i="2"/>
  <c r="BB109" i="2"/>
  <c r="BA109" i="2"/>
  <c r="AZ109" i="2"/>
  <c r="AY109" i="2"/>
  <c r="AX109" i="2"/>
  <c r="AW109" i="2"/>
  <c r="AV109" i="2"/>
  <c r="AU109" i="2"/>
  <c r="AT109" i="2"/>
  <c r="AS109" i="2"/>
  <c r="AR109" i="2"/>
  <c r="AQ109" i="2"/>
  <c r="AP109" i="2"/>
  <c r="AO109" i="2"/>
  <c r="AN109" i="2"/>
  <c r="AM109" i="2"/>
  <c r="AL109" i="2"/>
  <c r="AK109" i="2"/>
  <c r="AJ109" i="2"/>
  <c r="AI109" i="2"/>
  <c r="AH109" i="2"/>
  <c r="AG109" i="2"/>
  <c r="AF109" i="2"/>
  <c r="AE109" i="2"/>
  <c r="AD109" i="2"/>
  <c r="AC109" i="2"/>
  <c r="AB109" i="2"/>
  <c r="AA109" i="2"/>
  <c r="Z109" i="2"/>
  <c r="Y109" i="2"/>
  <c r="X109" i="2"/>
  <c r="W109" i="2"/>
  <c r="V109" i="2"/>
  <c r="U109" i="2"/>
  <c r="T109" i="2"/>
  <c r="S109" i="2"/>
  <c r="R109" i="2"/>
  <c r="Q109" i="2"/>
  <c r="P109" i="2"/>
  <c r="O109" i="2"/>
  <c r="N109" i="2"/>
  <c r="M109" i="2"/>
  <c r="L109" i="2"/>
  <c r="K109" i="2"/>
  <c r="J109" i="2"/>
  <c r="I109" i="2"/>
  <c r="C109" i="2"/>
  <c r="BF108" i="2"/>
  <c r="BE108" i="2"/>
  <c r="BD108" i="2"/>
  <c r="BC108" i="2"/>
  <c r="BB108" i="2"/>
  <c r="BA108" i="2"/>
  <c r="AZ108" i="2"/>
  <c r="AY108" i="2"/>
  <c r="AX108" i="2"/>
  <c r="AW108" i="2"/>
  <c r="AV108" i="2"/>
  <c r="AU108" i="2"/>
  <c r="AT108" i="2"/>
  <c r="AS108" i="2"/>
  <c r="AR108" i="2"/>
  <c r="AQ108" i="2"/>
  <c r="AP108" i="2"/>
  <c r="AO108" i="2"/>
  <c r="AN108" i="2"/>
  <c r="AM108" i="2"/>
  <c r="AL108" i="2"/>
  <c r="AK108" i="2"/>
  <c r="AJ108" i="2"/>
  <c r="AI108" i="2"/>
  <c r="AH108" i="2"/>
  <c r="AG108" i="2"/>
  <c r="AF108" i="2"/>
  <c r="AE108" i="2"/>
  <c r="AD108" i="2"/>
  <c r="AC108" i="2"/>
  <c r="AB108" i="2"/>
  <c r="AA108" i="2"/>
  <c r="Z108" i="2"/>
  <c r="Y108" i="2"/>
  <c r="X108" i="2"/>
  <c r="W108" i="2"/>
  <c r="V108" i="2"/>
  <c r="U108" i="2"/>
  <c r="T108" i="2"/>
  <c r="S108" i="2"/>
  <c r="R108" i="2"/>
  <c r="Q108" i="2"/>
  <c r="P108" i="2"/>
  <c r="O108" i="2"/>
  <c r="N108" i="2"/>
  <c r="M108" i="2"/>
  <c r="L108" i="2"/>
  <c r="K108" i="2"/>
  <c r="J108" i="2"/>
  <c r="I108" i="2"/>
  <c r="C108" i="2"/>
  <c r="BF107" i="2"/>
  <c r="BE107" i="2"/>
  <c r="BD107" i="2"/>
  <c r="BC107" i="2"/>
  <c r="BB107" i="2"/>
  <c r="BA107" i="2"/>
  <c r="AZ107" i="2"/>
  <c r="AY107" i="2"/>
  <c r="AX107" i="2"/>
  <c r="AW107" i="2"/>
  <c r="AV107" i="2"/>
  <c r="AU107" i="2"/>
  <c r="AT107" i="2"/>
  <c r="AS107" i="2"/>
  <c r="AR107" i="2"/>
  <c r="AQ107" i="2"/>
  <c r="AP107" i="2"/>
  <c r="AO107" i="2"/>
  <c r="AN107" i="2"/>
  <c r="AM107" i="2"/>
  <c r="AL107" i="2"/>
  <c r="AK107" i="2"/>
  <c r="AJ107" i="2"/>
  <c r="AI107" i="2"/>
  <c r="AH107" i="2"/>
  <c r="AG107" i="2"/>
  <c r="AF107" i="2"/>
  <c r="AE107" i="2"/>
  <c r="AD107" i="2"/>
  <c r="AC107" i="2"/>
  <c r="AB107" i="2"/>
  <c r="AA107" i="2"/>
  <c r="Z107" i="2"/>
  <c r="Y107" i="2"/>
  <c r="X107" i="2"/>
  <c r="W107" i="2"/>
  <c r="V107" i="2"/>
  <c r="U107" i="2"/>
  <c r="T107" i="2"/>
  <c r="S107" i="2"/>
  <c r="R107" i="2"/>
  <c r="Q107" i="2"/>
  <c r="P107" i="2"/>
  <c r="O107" i="2"/>
  <c r="N107" i="2"/>
  <c r="M107" i="2"/>
  <c r="L107" i="2"/>
  <c r="K107" i="2"/>
  <c r="J107" i="2"/>
  <c r="I107" i="2"/>
  <c r="C107" i="2"/>
  <c r="BF106" i="2"/>
  <c r="BE106" i="2"/>
  <c r="BD106" i="2"/>
  <c r="BC106" i="2"/>
  <c r="BB106" i="2"/>
  <c r="BA106" i="2"/>
  <c r="AZ106" i="2"/>
  <c r="AY106" i="2"/>
  <c r="AX106" i="2"/>
  <c r="AW106" i="2"/>
  <c r="AV106" i="2"/>
  <c r="AU106" i="2"/>
  <c r="AT106" i="2"/>
  <c r="AS106" i="2"/>
  <c r="AR106" i="2"/>
  <c r="AQ106" i="2"/>
  <c r="AP106" i="2"/>
  <c r="AO106" i="2"/>
  <c r="AN106" i="2"/>
  <c r="AM106" i="2"/>
  <c r="AL106" i="2"/>
  <c r="AK106" i="2"/>
  <c r="AJ106" i="2"/>
  <c r="AI106" i="2"/>
  <c r="AH106" i="2"/>
  <c r="AG106" i="2"/>
  <c r="AF106" i="2"/>
  <c r="AE106" i="2"/>
  <c r="AD106" i="2"/>
  <c r="AC106" i="2"/>
  <c r="AB106" i="2"/>
  <c r="AA106" i="2"/>
  <c r="Z106" i="2"/>
  <c r="Y106" i="2"/>
  <c r="X106" i="2"/>
  <c r="W106" i="2"/>
  <c r="V106" i="2"/>
  <c r="U106" i="2"/>
  <c r="T106" i="2"/>
  <c r="S106" i="2"/>
  <c r="R106" i="2"/>
  <c r="Q106" i="2"/>
  <c r="P106" i="2"/>
  <c r="O106" i="2"/>
  <c r="N106" i="2"/>
  <c r="M106" i="2"/>
  <c r="L106" i="2"/>
  <c r="K106" i="2"/>
  <c r="J106" i="2"/>
  <c r="I106" i="2"/>
  <c r="C106" i="2"/>
  <c r="BF105" i="2"/>
  <c r="BE105" i="2"/>
  <c r="BD105" i="2"/>
  <c r="BC105" i="2"/>
  <c r="BB105" i="2"/>
  <c r="BA105" i="2"/>
  <c r="AZ105" i="2"/>
  <c r="AY105" i="2"/>
  <c r="AX105" i="2"/>
  <c r="AW105" i="2"/>
  <c r="AV105" i="2"/>
  <c r="AU105" i="2"/>
  <c r="AT105" i="2"/>
  <c r="AS105" i="2"/>
  <c r="AR105" i="2"/>
  <c r="AQ105" i="2"/>
  <c r="AP105" i="2"/>
  <c r="AO105" i="2"/>
  <c r="AN105" i="2"/>
  <c r="AM105" i="2"/>
  <c r="AL105" i="2"/>
  <c r="AK105" i="2"/>
  <c r="AJ105" i="2"/>
  <c r="AI105" i="2"/>
  <c r="AH105" i="2"/>
  <c r="AG105" i="2"/>
  <c r="AF105" i="2"/>
  <c r="AE105" i="2"/>
  <c r="AD105" i="2"/>
  <c r="AC105" i="2"/>
  <c r="AB105" i="2"/>
  <c r="AA105" i="2"/>
  <c r="Z105" i="2"/>
  <c r="Y105" i="2"/>
  <c r="X105" i="2"/>
  <c r="W105" i="2"/>
  <c r="V105" i="2"/>
  <c r="U105" i="2"/>
  <c r="T105" i="2"/>
  <c r="S105" i="2"/>
  <c r="R105" i="2"/>
  <c r="Q105" i="2"/>
  <c r="P105" i="2"/>
  <c r="O105" i="2"/>
  <c r="N105" i="2"/>
  <c r="M105" i="2"/>
  <c r="L105" i="2"/>
  <c r="K105" i="2"/>
  <c r="J105" i="2"/>
  <c r="I105" i="2"/>
  <c r="C105" i="2"/>
  <c r="BF104" i="2"/>
  <c r="BE104" i="2"/>
  <c r="BD104" i="2"/>
  <c r="BC104" i="2"/>
  <c r="BB104" i="2"/>
  <c r="BA104" i="2"/>
  <c r="AZ104" i="2"/>
  <c r="AY104" i="2"/>
  <c r="AX104" i="2"/>
  <c r="AW104" i="2"/>
  <c r="AV104" i="2"/>
  <c r="AU104" i="2"/>
  <c r="AT104" i="2"/>
  <c r="AS104" i="2"/>
  <c r="AR104" i="2"/>
  <c r="AQ104" i="2"/>
  <c r="AP104" i="2"/>
  <c r="AO104" i="2"/>
  <c r="AN104" i="2"/>
  <c r="AM104" i="2"/>
  <c r="AL104" i="2"/>
  <c r="AK104" i="2"/>
  <c r="AJ104" i="2"/>
  <c r="AI104" i="2"/>
  <c r="AH104" i="2"/>
  <c r="AG104" i="2"/>
  <c r="AF104" i="2"/>
  <c r="AE104" i="2"/>
  <c r="AD104" i="2"/>
  <c r="AC104" i="2"/>
  <c r="AB104" i="2"/>
  <c r="AA104" i="2"/>
  <c r="Z104" i="2"/>
  <c r="Y104" i="2"/>
  <c r="X104" i="2"/>
  <c r="W104" i="2"/>
  <c r="V104" i="2"/>
  <c r="U104" i="2"/>
  <c r="T104" i="2"/>
  <c r="S104" i="2"/>
  <c r="R104" i="2"/>
  <c r="Q104" i="2"/>
  <c r="P104" i="2"/>
  <c r="O104" i="2"/>
  <c r="N104" i="2"/>
  <c r="M104" i="2"/>
  <c r="L104" i="2"/>
  <c r="K104" i="2"/>
  <c r="J104" i="2"/>
  <c r="I104" i="2"/>
  <c r="C104" i="2"/>
  <c r="BF103" i="2"/>
  <c r="BE103" i="2"/>
  <c r="BD103" i="2"/>
  <c r="BC103" i="2"/>
  <c r="BB103" i="2"/>
  <c r="BA103" i="2"/>
  <c r="AZ103" i="2"/>
  <c r="AY103" i="2"/>
  <c r="AX103" i="2"/>
  <c r="AW103" i="2"/>
  <c r="AV103" i="2"/>
  <c r="AU103" i="2"/>
  <c r="AT103" i="2"/>
  <c r="AS103" i="2"/>
  <c r="AR103" i="2"/>
  <c r="AQ103" i="2"/>
  <c r="AP103" i="2"/>
  <c r="AO103" i="2"/>
  <c r="AN103" i="2"/>
  <c r="AM103" i="2"/>
  <c r="AL103" i="2"/>
  <c r="AK103" i="2"/>
  <c r="AJ103" i="2"/>
  <c r="AI103" i="2"/>
  <c r="AH103" i="2"/>
  <c r="AG103" i="2"/>
  <c r="AF103" i="2"/>
  <c r="AE103" i="2"/>
  <c r="AD103" i="2"/>
  <c r="AC103" i="2"/>
  <c r="AB103" i="2"/>
  <c r="AA103" i="2"/>
  <c r="Z103" i="2"/>
  <c r="Y103" i="2"/>
  <c r="X103" i="2"/>
  <c r="W103" i="2"/>
  <c r="V103" i="2"/>
  <c r="U103" i="2"/>
  <c r="T103" i="2"/>
  <c r="S103" i="2"/>
  <c r="R103" i="2"/>
  <c r="Q103" i="2"/>
  <c r="P103" i="2"/>
  <c r="O103" i="2"/>
  <c r="N103" i="2"/>
  <c r="M103" i="2"/>
  <c r="L103" i="2"/>
  <c r="K103" i="2"/>
  <c r="J103" i="2"/>
  <c r="I103" i="2"/>
  <c r="C103" i="2"/>
  <c r="G72" i="2"/>
  <c r="B72" i="2" s="1"/>
  <c r="I71" i="2"/>
  <c r="J71" i="2" s="1"/>
  <c r="K71" i="2" s="1"/>
  <c r="L71" i="2" s="1"/>
  <c r="M71" i="2" s="1"/>
  <c r="N71" i="2" s="1"/>
  <c r="O71" i="2" s="1"/>
  <c r="P71" i="2" s="1"/>
  <c r="Q71" i="2" s="1"/>
  <c r="R71" i="2" s="1"/>
  <c r="S71" i="2" s="1"/>
  <c r="T71" i="2" s="1"/>
  <c r="U71" i="2" s="1"/>
  <c r="V71" i="2" s="1"/>
  <c r="W71" i="2" s="1"/>
  <c r="X71" i="2" s="1"/>
  <c r="Y71" i="2" s="1"/>
  <c r="Z71" i="2" s="1"/>
  <c r="AA71" i="2" s="1"/>
  <c r="AB71" i="2" s="1"/>
  <c r="AC71" i="2" s="1"/>
  <c r="AD71" i="2" s="1"/>
  <c r="AE71" i="2" s="1"/>
  <c r="AF71" i="2" s="1"/>
  <c r="AG71" i="2" s="1"/>
  <c r="AH71" i="2" s="1"/>
  <c r="AI71" i="2" s="1"/>
  <c r="AJ71" i="2" s="1"/>
  <c r="AK71" i="2" s="1"/>
  <c r="AL71" i="2" s="1"/>
  <c r="AM71" i="2" s="1"/>
  <c r="AN71" i="2" s="1"/>
  <c r="AO71" i="2" s="1"/>
  <c r="AP71" i="2" s="1"/>
  <c r="AQ71" i="2" s="1"/>
  <c r="AR71" i="2" s="1"/>
  <c r="AS71" i="2" s="1"/>
  <c r="AT71" i="2" s="1"/>
  <c r="AU71" i="2" s="1"/>
  <c r="AV71" i="2" s="1"/>
  <c r="AW71" i="2" s="1"/>
  <c r="AX71" i="2" s="1"/>
  <c r="AY71" i="2" s="1"/>
  <c r="AZ71" i="2" s="1"/>
  <c r="BA71" i="2" s="1"/>
  <c r="BB71" i="2" s="1"/>
  <c r="BC71" i="2" s="1"/>
  <c r="BD71" i="2" s="1"/>
  <c r="BE71" i="2" s="1"/>
  <c r="BF71" i="2" s="1"/>
  <c r="G64" i="2"/>
  <c r="G63" i="2"/>
  <c r="G62" i="2"/>
  <c r="G61" i="2"/>
  <c r="G60" i="2"/>
  <c r="G59" i="2"/>
  <c r="G58" i="2"/>
  <c r="G57" i="2"/>
  <c r="G56" i="2"/>
  <c r="G55" i="2"/>
  <c r="G54" i="2"/>
  <c r="G53" i="2"/>
  <c r="G52" i="2"/>
  <c r="G51" i="2"/>
  <c r="G50" i="2"/>
  <c r="I49" i="2"/>
  <c r="I37" i="2"/>
  <c r="J37" i="2" s="1"/>
  <c r="K37" i="2" s="1"/>
  <c r="L37" i="2" s="1"/>
  <c r="M37" i="2" s="1"/>
  <c r="N37" i="2" s="1"/>
  <c r="O37" i="2" s="1"/>
  <c r="P37" i="2" s="1"/>
  <c r="Q37" i="2" s="1"/>
  <c r="R37" i="2" s="1"/>
  <c r="S37" i="2" s="1"/>
  <c r="T37" i="2" s="1"/>
  <c r="U37" i="2" s="1"/>
  <c r="V37" i="2" s="1"/>
  <c r="W37" i="2" s="1"/>
  <c r="X37" i="2" s="1"/>
  <c r="Y37" i="2" s="1"/>
  <c r="Z37" i="2" s="1"/>
  <c r="AA37" i="2" s="1"/>
  <c r="AB37" i="2" s="1"/>
  <c r="AC37" i="2" s="1"/>
  <c r="AD37" i="2" s="1"/>
  <c r="AE37" i="2" s="1"/>
  <c r="AF37" i="2" s="1"/>
  <c r="AG37" i="2" s="1"/>
  <c r="AH37" i="2" s="1"/>
  <c r="AI37" i="2" s="1"/>
  <c r="AJ37" i="2" s="1"/>
  <c r="AK37" i="2" s="1"/>
  <c r="AL37" i="2" s="1"/>
  <c r="AM37" i="2" s="1"/>
  <c r="AN37" i="2" s="1"/>
  <c r="AO37" i="2" s="1"/>
  <c r="AP37" i="2" s="1"/>
  <c r="AQ37" i="2" s="1"/>
  <c r="AR37" i="2" s="1"/>
  <c r="AS37" i="2" s="1"/>
  <c r="AT37" i="2" s="1"/>
  <c r="AU37" i="2" s="1"/>
  <c r="AV37" i="2" s="1"/>
  <c r="AW37" i="2" s="1"/>
  <c r="AX37" i="2" s="1"/>
  <c r="AY37" i="2" s="1"/>
  <c r="AZ37" i="2" s="1"/>
  <c r="BA37" i="2" s="1"/>
  <c r="BB37" i="2" s="1"/>
  <c r="BC37" i="2" s="1"/>
  <c r="BD37" i="2" s="1"/>
  <c r="BE37" i="2" s="1"/>
  <c r="BF37" i="2" s="1"/>
  <c r="C34" i="2"/>
  <c r="C42" i="2" s="1"/>
  <c r="C33" i="2"/>
  <c r="C41" i="2" s="1"/>
  <c r="C32" i="2"/>
  <c r="C40" i="2" s="1"/>
  <c r="C31" i="2"/>
  <c r="C39" i="2" s="1"/>
  <c r="C30" i="2"/>
  <c r="C38" i="2" s="1"/>
  <c r="I29" i="2"/>
  <c r="J29" i="2" s="1"/>
  <c r="K29" i="2" s="1"/>
  <c r="L29" i="2" s="1"/>
  <c r="M29" i="2" s="1"/>
  <c r="N29" i="2" s="1"/>
  <c r="O29" i="2" s="1"/>
  <c r="P29" i="2" s="1"/>
  <c r="Q29" i="2" s="1"/>
  <c r="R29" i="2" s="1"/>
  <c r="S29" i="2" s="1"/>
  <c r="T29" i="2" s="1"/>
  <c r="U29" i="2" s="1"/>
  <c r="V29" i="2" s="1"/>
  <c r="W29" i="2" s="1"/>
  <c r="X29" i="2" s="1"/>
  <c r="Y29" i="2" s="1"/>
  <c r="Z29" i="2" s="1"/>
  <c r="AA29" i="2" s="1"/>
  <c r="AB29" i="2" s="1"/>
  <c r="AC29" i="2" s="1"/>
  <c r="AD29" i="2" s="1"/>
  <c r="AE29" i="2" s="1"/>
  <c r="AF29" i="2" s="1"/>
  <c r="AG29" i="2" s="1"/>
  <c r="AH29" i="2" s="1"/>
  <c r="AI29" i="2" s="1"/>
  <c r="AJ29" i="2" s="1"/>
  <c r="AK29" i="2" s="1"/>
  <c r="AL29" i="2" s="1"/>
  <c r="AM29" i="2" s="1"/>
  <c r="AN29" i="2" s="1"/>
  <c r="AO29" i="2" s="1"/>
  <c r="AP29" i="2" s="1"/>
  <c r="AQ29" i="2" s="1"/>
  <c r="AR29" i="2" s="1"/>
  <c r="AS29" i="2" s="1"/>
  <c r="AT29" i="2" s="1"/>
  <c r="AU29" i="2" s="1"/>
  <c r="AV29" i="2" s="1"/>
  <c r="AW29" i="2" s="1"/>
  <c r="AX29" i="2" s="1"/>
  <c r="AY29" i="2" s="1"/>
  <c r="AZ29" i="2" s="1"/>
  <c r="BA29" i="2" s="1"/>
  <c r="BB29" i="2" s="1"/>
  <c r="BC29" i="2" s="1"/>
  <c r="BD29" i="2" s="1"/>
  <c r="BE29" i="2" s="1"/>
  <c r="BF29" i="2" s="1"/>
  <c r="I21" i="2"/>
  <c r="J21" i="2" s="1"/>
  <c r="K21" i="2" s="1"/>
  <c r="L21" i="2" s="1"/>
  <c r="M21" i="2" s="1"/>
  <c r="N21" i="2" s="1"/>
  <c r="O21" i="2" s="1"/>
  <c r="P21" i="2" s="1"/>
  <c r="Q21" i="2" s="1"/>
  <c r="R21" i="2" s="1"/>
  <c r="G13" i="2"/>
  <c r="E207" i="1"/>
  <c r="C51" i="3" a="1"/>
  <c r="C38" i="3" a="1"/>
  <c r="C50" i="3" a="1"/>
  <c r="C12" i="4"/>
  <c r="F11" i="5" l="1"/>
  <c r="I191" i="2"/>
  <c r="E29" i="4" s="1"/>
  <c r="I183" i="2"/>
  <c r="E25" i="4" s="1"/>
  <c r="I175" i="2"/>
  <c r="E21" i="4" s="1"/>
  <c r="I167" i="2"/>
  <c r="E17" i="4" s="1"/>
  <c r="I189" i="2"/>
  <c r="E28" i="4" s="1"/>
  <c r="I181" i="2"/>
  <c r="E24" i="4" s="1"/>
  <c r="I173" i="2"/>
  <c r="E20" i="4" s="1"/>
  <c r="I171" i="2"/>
  <c r="E19" i="4" s="1"/>
  <c r="I193" i="2"/>
  <c r="E30" i="4" s="1"/>
  <c r="I185" i="2"/>
  <c r="E26" i="4" s="1"/>
  <c r="I177" i="2"/>
  <c r="E22" i="4" s="1"/>
  <c r="I169" i="2"/>
  <c r="E18" i="4" s="1"/>
  <c r="I195" i="2"/>
  <c r="E31" i="4" s="1"/>
  <c r="I187" i="2"/>
  <c r="E27" i="4" s="1"/>
  <c r="I179" i="2"/>
  <c r="E23" i="4" s="1"/>
  <c r="J165" i="2"/>
  <c r="J175" i="2" s="1"/>
  <c r="F21" i="4" s="1"/>
  <c r="I66" i="2"/>
  <c r="E63" i="3" s="1"/>
  <c r="E25" i="3"/>
  <c r="E39" i="3" s="1"/>
  <c r="BA32" i="4"/>
  <c r="AJ32" i="4"/>
  <c r="AR32" i="4"/>
  <c r="K160" i="2"/>
  <c r="AK32" i="4"/>
  <c r="AS32" i="4"/>
  <c r="J118" i="2"/>
  <c r="AM32" i="4"/>
  <c r="AU32" i="4"/>
  <c r="AZ32" i="4"/>
  <c r="AO32" i="4"/>
  <c r="AW32" i="4"/>
  <c r="AP32" i="4"/>
  <c r="AX32" i="4"/>
  <c r="G198" i="2"/>
  <c r="AL32" i="4"/>
  <c r="AT32" i="4"/>
  <c r="BB32" i="4"/>
  <c r="AN32" i="4"/>
  <c r="AV32" i="4"/>
  <c r="G108" i="2"/>
  <c r="G116" i="2"/>
  <c r="AI32" i="4"/>
  <c r="AQ32" i="4"/>
  <c r="AY32" i="4"/>
  <c r="G105" i="2"/>
  <c r="G113" i="2"/>
  <c r="G148" i="2"/>
  <c r="G156" i="2"/>
  <c r="G197" i="2"/>
  <c r="K85" i="2"/>
  <c r="L85" i="2" s="1"/>
  <c r="M85" i="2" s="1"/>
  <c r="L127" i="2"/>
  <c r="M127" i="2" s="1"/>
  <c r="G145" i="2"/>
  <c r="G146" i="2"/>
  <c r="G153" i="2"/>
  <c r="G154" i="2"/>
  <c r="G210" i="2"/>
  <c r="G106" i="2"/>
  <c r="G114" i="2"/>
  <c r="G152" i="2"/>
  <c r="G207" i="2"/>
  <c r="G104" i="2"/>
  <c r="G112" i="2"/>
  <c r="G204" i="2"/>
  <c r="G107" i="2"/>
  <c r="G115" i="2"/>
  <c r="G150" i="2"/>
  <c r="G158" i="2"/>
  <c r="G202" i="2"/>
  <c r="G206" i="2"/>
  <c r="G110" i="2"/>
  <c r="G200" i="2"/>
  <c r="G208" i="2"/>
  <c r="C38" i="3"/>
  <c r="C51" i="3"/>
  <c r="C50" i="3"/>
  <c r="G147" i="2"/>
  <c r="G155" i="2"/>
  <c r="I220" i="2"/>
  <c r="I222" i="2"/>
  <c r="I118" i="2"/>
  <c r="E77" i="2"/>
  <c r="I160" i="2"/>
  <c r="I119" i="2"/>
  <c r="E13" i="4" s="1"/>
  <c r="I212" i="2"/>
  <c r="I67" i="2"/>
  <c r="E11" i="4" s="1"/>
  <c r="J119" i="2"/>
  <c r="F13" i="4" s="1"/>
  <c r="G103" i="2"/>
  <c r="G111" i="2"/>
  <c r="G109" i="2"/>
  <c r="G117" i="2"/>
  <c r="J160" i="2"/>
  <c r="G151" i="2"/>
  <c r="G159" i="2"/>
  <c r="G149" i="2"/>
  <c r="G157" i="2"/>
  <c r="G205" i="2"/>
  <c r="G201" i="2"/>
  <c r="G203" i="2"/>
  <c r="G199" i="2"/>
  <c r="J220" i="2"/>
  <c r="G9" i="3"/>
  <c r="J49" i="2"/>
  <c r="G211" i="2"/>
  <c r="G209" i="2"/>
  <c r="J222" i="2"/>
  <c r="K217" i="2"/>
  <c r="H9" i="4"/>
  <c r="C12" i="3"/>
  <c r="E13" i="3" l="1"/>
  <c r="E67" i="3"/>
  <c r="F13" i="3"/>
  <c r="F26" i="3" s="1"/>
  <c r="F40" i="3" s="1"/>
  <c r="F53" i="3" s="1"/>
  <c r="F67" i="3"/>
  <c r="F24" i="3"/>
  <c r="F37" i="3" s="1"/>
  <c r="E24" i="3"/>
  <c r="I218" i="2"/>
  <c r="E11" i="3"/>
  <c r="J171" i="2"/>
  <c r="F19" i="4" s="1"/>
  <c r="J169" i="2"/>
  <c r="F18" i="4" s="1"/>
  <c r="J187" i="2"/>
  <c r="F27" i="4" s="1"/>
  <c r="J193" i="2"/>
  <c r="F30" i="4" s="1"/>
  <c r="J191" i="2"/>
  <c r="F29" i="4" s="1"/>
  <c r="J195" i="2"/>
  <c r="F31" i="4" s="1"/>
  <c r="J167" i="2"/>
  <c r="F17" i="4" s="1"/>
  <c r="J189" i="2"/>
  <c r="F28" i="4" s="1"/>
  <c r="J181" i="2"/>
  <c r="F24" i="4" s="1"/>
  <c r="J185" i="2"/>
  <c r="F26" i="4" s="1"/>
  <c r="J173" i="2"/>
  <c r="F20" i="4" s="1"/>
  <c r="J183" i="2"/>
  <c r="F25" i="4" s="1"/>
  <c r="J179" i="2"/>
  <c r="F23" i="4" s="1"/>
  <c r="J177" i="2"/>
  <c r="F22" i="4" s="1"/>
  <c r="K165" i="2"/>
  <c r="J212" i="2"/>
  <c r="E32" i="4"/>
  <c r="E52" i="3"/>
  <c r="L160" i="2"/>
  <c r="H69" i="3" s="1"/>
  <c r="L119" i="2"/>
  <c r="H13" i="4" s="1"/>
  <c r="K118" i="2"/>
  <c r="G67" i="3" s="1"/>
  <c r="L118" i="2"/>
  <c r="G14" i="3"/>
  <c r="G27" i="3" s="1"/>
  <c r="G41" i="3" s="1"/>
  <c r="G54" i="3" s="1"/>
  <c r="G69" i="3"/>
  <c r="I228" i="2"/>
  <c r="E64" i="3" s="1"/>
  <c r="K119" i="2"/>
  <c r="G13" i="4" s="1"/>
  <c r="J228" i="2"/>
  <c r="F64" i="3" s="1"/>
  <c r="M160" i="2"/>
  <c r="N127" i="2"/>
  <c r="H14" i="4"/>
  <c r="I9" i="4"/>
  <c r="E14" i="4"/>
  <c r="F15" i="3"/>
  <c r="F28" i="3" s="1"/>
  <c r="F42" i="3" s="1"/>
  <c r="F55" i="3" s="1"/>
  <c r="E15" i="3"/>
  <c r="F14" i="4"/>
  <c r="G14" i="4"/>
  <c r="K220" i="2"/>
  <c r="L217" i="2"/>
  <c r="K222" i="2"/>
  <c r="J66" i="2"/>
  <c r="K49" i="2"/>
  <c r="J67" i="2"/>
  <c r="F11" i="4" s="1"/>
  <c r="G15" i="3"/>
  <c r="G28" i="3" s="1"/>
  <c r="G42" i="3" s="1"/>
  <c r="G55" i="3" s="1"/>
  <c r="H9" i="3"/>
  <c r="N85" i="2"/>
  <c r="M119" i="2"/>
  <c r="I13" i="4" s="1"/>
  <c r="M118" i="2"/>
  <c r="E69" i="3"/>
  <c r="E14" i="3"/>
  <c r="F69" i="3"/>
  <c r="F14" i="3"/>
  <c r="F27" i="3" s="1"/>
  <c r="F41" i="3" s="1"/>
  <c r="F54" i="3" s="1"/>
  <c r="C39" i="3" a="1"/>
  <c r="C25" i="3" a="1"/>
  <c r="C52" i="3" a="1"/>
  <c r="I13" i="3" l="1"/>
  <c r="I26" i="3" s="1"/>
  <c r="I40" i="3" s="1"/>
  <c r="I53" i="3" s="1"/>
  <c r="I67" i="3"/>
  <c r="F11" i="3"/>
  <c r="F63" i="3"/>
  <c r="F72" i="3" s="1"/>
  <c r="H13" i="3"/>
  <c r="H26" i="3" s="1"/>
  <c r="H40" i="3" s="1"/>
  <c r="H53" i="3" s="1"/>
  <c r="H67" i="3"/>
  <c r="G13" i="3"/>
  <c r="G26" i="3" s="1"/>
  <c r="G40" i="3" s="1"/>
  <c r="G53" i="3" s="1"/>
  <c r="G57" i="3" s="1"/>
  <c r="G24" i="3"/>
  <c r="G37" i="3" s="1"/>
  <c r="K195" i="2"/>
  <c r="G31" i="4" s="1"/>
  <c r="K189" i="2"/>
  <c r="G28" i="4" s="1"/>
  <c r="K169" i="2"/>
  <c r="G18" i="4" s="1"/>
  <c r="K175" i="2"/>
  <c r="G21" i="4" s="1"/>
  <c r="K183" i="2"/>
  <c r="G25" i="4" s="1"/>
  <c r="K193" i="2"/>
  <c r="G30" i="4" s="1"/>
  <c r="K171" i="2"/>
  <c r="G19" i="4" s="1"/>
  <c r="K179" i="2"/>
  <c r="G23" i="4" s="1"/>
  <c r="K181" i="2"/>
  <c r="G24" i="4" s="1"/>
  <c r="K177" i="2"/>
  <c r="G22" i="4" s="1"/>
  <c r="K191" i="2"/>
  <c r="G29" i="4" s="1"/>
  <c r="K173" i="2"/>
  <c r="G20" i="4" s="1"/>
  <c r="K167" i="2"/>
  <c r="G17" i="4" s="1"/>
  <c r="K185" i="2"/>
  <c r="G26" i="4" s="1"/>
  <c r="K187" i="2"/>
  <c r="G27" i="4" s="1"/>
  <c r="L165" i="2"/>
  <c r="K212" i="2"/>
  <c r="F32" i="4"/>
  <c r="C25" i="3"/>
  <c r="C39" i="3"/>
  <c r="H14" i="3"/>
  <c r="H27" i="3" s="1"/>
  <c r="H41" i="3" s="1"/>
  <c r="H54" i="3" s="1"/>
  <c r="E72" i="3"/>
  <c r="E73" i="3" s="1"/>
  <c r="C52" i="3"/>
  <c r="N119" i="2"/>
  <c r="J13" i="4" s="1"/>
  <c r="N118" i="2"/>
  <c r="O85" i="2"/>
  <c r="E27" i="3"/>
  <c r="F15" i="4"/>
  <c r="K67" i="2"/>
  <c r="G11" i="4" s="1"/>
  <c r="K66" i="2"/>
  <c r="L49" i="2"/>
  <c r="I69" i="3"/>
  <c r="I14" i="3"/>
  <c r="I27" i="3" s="1"/>
  <c r="I41" i="3" s="1"/>
  <c r="I54" i="3" s="1"/>
  <c r="I14" i="4"/>
  <c r="J9" i="4"/>
  <c r="H15" i="3"/>
  <c r="H28" i="3" s="1"/>
  <c r="H42" i="3" s="1"/>
  <c r="H55" i="3" s="1"/>
  <c r="I9" i="3"/>
  <c r="E26" i="3"/>
  <c r="J218" i="2"/>
  <c r="E17" i="3"/>
  <c r="E23" i="3"/>
  <c r="F57" i="3"/>
  <c r="K228" i="2"/>
  <c r="E37" i="3"/>
  <c r="L222" i="2"/>
  <c r="L220" i="2"/>
  <c r="M217" i="2"/>
  <c r="E28" i="3"/>
  <c r="E15" i="4"/>
  <c r="N160" i="2"/>
  <c r="O127" i="2"/>
  <c r="G11" i="3" l="1"/>
  <c r="G63" i="3"/>
  <c r="J13" i="3"/>
  <c r="J67" i="3"/>
  <c r="H24" i="3"/>
  <c r="L183" i="2"/>
  <c r="H25" i="4" s="1"/>
  <c r="L177" i="2"/>
  <c r="H22" i="4" s="1"/>
  <c r="L179" i="2"/>
  <c r="H23" i="4" s="1"/>
  <c r="L181" i="2"/>
  <c r="H24" i="4" s="1"/>
  <c r="L193" i="2"/>
  <c r="H30" i="4" s="1"/>
  <c r="L195" i="2"/>
  <c r="H31" i="4" s="1"/>
  <c r="L185" i="2"/>
  <c r="H26" i="4" s="1"/>
  <c r="L187" i="2"/>
  <c r="H27" i="4" s="1"/>
  <c r="L189" i="2"/>
  <c r="H28" i="4" s="1"/>
  <c r="L191" i="2"/>
  <c r="H29" i="4" s="1"/>
  <c r="L169" i="2"/>
  <c r="H18" i="4" s="1"/>
  <c r="L167" i="2"/>
  <c r="H17" i="4" s="1"/>
  <c r="L173" i="2"/>
  <c r="H20" i="4" s="1"/>
  <c r="L175" i="2"/>
  <c r="H21" i="4" s="1"/>
  <c r="L171" i="2"/>
  <c r="H19" i="4" s="1"/>
  <c r="F34" i="4"/>
  <c r="G32" i="4"/>
  <c r="L212" i="2"/>
  <c r="M165" i="2"/>
  <c r="H57" i="3"/>
  <c r="F73" i="3"/>
  <c r="M222" i="2"/>
  <c r="M220" i="2"/>
  <c r="N217" i="2"/>
  <c r="I15" i="3"/>
  <c r="J9" i="3"/>
  <c r="K218" i="2"/>
  <c r="E42" i="3"/>
  <c r="E36" i="3"/>
  <c r="E30" i="3"/>
  <c r="L67" i="2"/>
  <c r="H11" i="4" s="1"/>
  <c r="L66" i="2"/>
  <c r="M49" i="2"/>
  <c r="P127" i="2"/>
  <c r="O160" i="2"/>
  <c r="G64" i="3"/>
  <c r="J14" i="4"/>
  <c r="K9" i="4"/>
  <c r="E34" i="4"/>
  <c r="L228" i="2"/>
  <c r="H64" i="3" s="1"/>
  <c r="P85" i="2"/>
  <c r="O118" i="2"/>
  <c r="O119" i="2"/>
  <c r="K13" i="4" s="1"/>
  <c r="E40" i="3"/>
  <c r="J14" i="3"/>
  <c r="J69" i="3"/>
  <c r="F17" i="3"/>
  <c r="F23" i="3"/>
  <c r="E41" i="3"/>
  <c r="K13" i="3" l="1"/>
  <c r="K67" i="3"/>
  <c r="H11" i="3"/>
  <c r="H63" i="3"/>
  <c r="H72" i="3" s="1"/>
  <c r="I24" i="3"/>
  <c r="I37" i="3" s="1"/>
  <c r="M187" i="2"/>
  <c r="I27" i="4" s="1"/>
  <c r="M195" i="2"/>
  <c r="I31" i="4" s="1"/>
  <c r="M177" i="2"/>
  <c r="I22" i="4" s="1"/>
  <c r="M173" i="2"/>
  <c r="I20" i="4" s="1"/>
  <c r="M185" i="2"/>
  <c r="I26" i="4" s="1"/>
  <c r="M191" i="2"/>
  <c r="I29" i="4" s="1"/>
  <c r="M171" i="2"/>
  <c r="I19" i="4" s="1"/>
  <c r="M179" i="2"/>
  <c r="I23" i="4" s="1"/>
  <c r="M167" i="2"/>
  <c r="I17" i="4" s="1"/>
  <c r="M175" i="2"/>
  <c r="I21" i="4" s="1"/>
  <c r="M169" i="2"/>
  <c r="I18" i="4" s="1"/>
  <c r="M183" i="2"/>
  <c r="I25" i="4" s="1"/>
  <c r="M193" i="2"/>
  <c r="I30" i="4" s="1"/>
  <c r="M181" i="2"/>
  <c r="I24" i="4" s="1"/>
  <c r="M189" i="2"/>
  <c r="I28" i="4" s="1"/>
  <c r="H32" i="4"/>
  <c r="N165" i="2"/>
  <c r="M212" i="2"/>
  <c r="M228" i="2"/>
  <c r="I64" i="3" s="1"/>
  <c r="F36" i="3"/>
  <c r="F44" i="3" s="1"/>
  <c r="F30" i="3"/>
  <c r="E44" i="3"/>
  <c r="H37" i="3"/>
  <c r="J26" i="3"/>
  <c r="P118" i="2"/>
  <c r="Q85" i="2"/>
  <c r="P119" i="2"/>
  <c r="L13" i="4" s="1"/>
  <c r="K14" i="4"/>
  <c r="L9" i="4"/>
  <c r="G17" i="3"/>
  <c r="G23" i="3"/>
  <c r="N220" i="2"/>
  <c r="O217" i="2"/>
  <c r="N222" i="2"/>
  <c r="E54" i="3"/>
  <c r="J27" i="3"/>
  <c r="M67" i="2"/>
  <c r="I11" i="4" s="1"/>
  <c r="M66" i="2"/>
  <c r="N49" i="2"/>
  <c r="E55" i="3"/>
  <c r="G72" i="3"/>
  <c r="G73" i="3" s="1"/>
  <c r="L218" i="2"/>
  <c r="E53" i="3"/>
  <c r="K69" i="3"/>
  <c r="K14" i="3"/>
  <c r="G15" i="4"/>
  <c r="J15" i="3"/>
  <c r="K9" i="3"/>
  <c r="Q127" i="2"/>
  <c r="P160" i="2"/>
  <c r="I28" i="3"/>
  <c r="L13" i="3" l="1"/>
  <c r="L67" i="3"/>
  <c r="I11" i="3"/>
  <c r="I63" i="3"/>
  <c r="I72" i="3" s="1"/>
  <c r="J24" i="3"/>
  <c r="N171" i="2"/>
  <c r="J19" i="4" s="1"/>
  <c r="N179" i="2"/>
  <c r="J23" i="4" s="1"/>
  <c r="N181" i="2"/>
  <c r="J24" i="4" s="1"/>
  <c r="N183" i="2"/>
  <c r="J25" i="4" s="1"/>
  <c r="N187" i="2"/>
  <c r="J27" i="4" s="1"/>
  <c r="N189" i="2"/>
  <c r="J28" i="4" s="1"/>
  <c r="N191" i="2"/>
  <c r="J29" i="4" s="1"/>
  <c r="N177" i="2"/>
  <c r="J22" i="4" s="1"/>
  <c r="N195" i="2"/>
  <c r="J31" i="4" s="1"/>
  <c r="N167" i="2"/>
  <c r="J17" i="4" s="1"/>
  <c r="N169" i="2"/>
  <c r="J18" i="4" s="1"/>
  <c r="N185" i="2"/>
  <c r="J26" i="4" s="1"/>
  <c r="N173" i="2"/>
  <c r="J20" i="4" s="1"/>
  <c r="N175" i="2"/>
  <c r="J21" i="4" s="1"/>
  <c r="N193" i="2"/>
  <c r="J30" i="4" s="1"/>
  <c r="O165" i="2"/>
  <c r="N212" i="2"/>
  <c r="I32" i="4"/>
  <c r="N228" i="2"/>
  <c r="J64" i="3" s="1"/>
  <c r="H73" i="3"/>
  <c r="J41" i="3"/>
  <c r="G36" i="3"/>
  <c r="G30" i="3"/>
  <c r="K15" i="3"/>
  <c r="L9" i="3"/>
  <c r="J40" i="3"/>
  <c r="Q118" i="2"/>
  <c r="Q119" i="2"/>
  <c r="M13" i="4" s="1"/>
  <c r="R85" i="2"/>
  <c r="I42" i="3"/>
  <c r="J28" i="3"/>
  <c r="E57" i="3"/>
  <c r="G34" i="4"/>
  <c r="N67" i="2"/>
  <c r="J11" i="4" s="1"/>
  <c r="N66" i="2"/>
  <c r="O49" i="2"/>
  <c r="H15" i="4"/>
  <c r="M218" i="2"/>
  <c r="L14" i="4"/>
  <c r="M9" i="4"/>
  <c r="L69" i="3"/>
  <c r="L14" i="3"/>
  <c r="H23" i="3"/>
  <c r="H17" i="3"/>
  <c r="O220" i="2"/>
  <c r="P217" i="2"/>
  <c r="O222" i="2"/>
  <c r="R127" i="2"/>
  <c r="Q160" i="2"/>
  <c r="K27" i="3"/>
  <c r="K26" i="3"/>
  <c r="J11" i="3" l="1"/>
  <c r="J63" i="3"/>
  <c r="J72" i="3" s="1"/>
  <c r="M13" i="3"/>
  <c r="M67" i="3"/>
  <c r="K24" i="3"/>
  <c r="K37" i="3" s="1"/>
  <c r="O193" i="2"/>
  <c r="K30" i="4" s="1"/>
  <c r="O169" i="2"/>
  <c r="K18" i="4" s="1"/>
  <c r="O173" i="2"/>
  <c r="K20" i="4" s="1"/>
  <c r="O183" i="2"/>
  <c r="K25" i="4" s="1"/>
  <c r="O187" i="2"/>
  <c r="K27" i="4" s="1"/>
  <c r="O175" i="2"/>
  <c r="K21" i="4" s="1"/>
  <c r="O181" i="2"/>
  <c r="K24" i="4" s="1"/>
  <c r="O185" i="2"/>
  <c r="K26" i="4" s="1"/>
  <c r="O191" i="2"/>
  <c r="K29" i="4" s="1"/>
  <c r="O167" i="2"/>
  <c r="K17" i="4" s="1"/>
  <c r="O195" i="2"/>
  <c r="K31" i="4" s="1"/>
  <c r="O177" i="2"/>
  <c r="K22" i="4" s="1"/>
  <c r="O189" i="2"/>
  <c r="K28" i="4" s="1"/>
  <c r="O179" i="2"/>
  <c r="K23" i="4" s="1"/>
  <c r="O171" i="2"/>
  <c r="K19" i="4" s="1"/>
  <c r="O212" i="2"/>
  <c r="P165" i="2"/>
  <c r="J32" i="4"/>
  <c r="I73" i="3"/>
  <c r="M69" i="3"/>
  <c r="M14" i="3"/>
  <c r="H34" i="4"/>
  <c r="I55" i="3"/>
  <c r="J53" i="3"/>
  <c r="K40" i="3"/>
  <c r="S127" i="2"/>
  <c r="R160" i="2"/>
  <c r="I15" i="4"/>
  <c r="M14" i="4"/>
  <c r="N9" i="4"/>
  <c r="L15" i="3"/>
  <c r="M9" i="3"/>
  <c r="L26" i="3"/>
  <c r="K28" i="3"/>
  <c r="P220" i="2"/>
  <c r="Q217" i="2"/>
  <c r="P222" i="2"/>
  <c r="H30" i="3"/>
  <c r="H36" i="3"/>
  <c r="O67" i="2"/>
  <c r="K11" i="4" s="1"/>
  <c r="O66" i="2"/>
  <c r="P49" i="2"/>
  <c r="O228" i="2"/>
  <c r="N218" i="2"/>
  <c r="S85" i="2"/>
  <c r="R119" i="2"/>
  <c r="N13" i="4" s="1"/>
  <c r="R118" i="2"/>
  <c r="G44" i="3"/>
  <c r="J37" i="3"/>
  <c r="I23" i="3"/>
  <c r="I17" i="3"/>
  <c r="J54" i="3"/>
  <c r="L27" i="3"/>
  <c r="K41" i="3"/>
  <c r="J42" i="3"/>
  <c r="K11" i="3" l="1"/>
  <c r="K63" i="3"/>
  <c r="N13" i="3"/>
  <c r="N67" i="3"/>
  <c r="L24" i="3"/>
  <c r="L37" i="3" s="1"/>
  <c r="P167" i="2"/>
  <c r="L17" i="4" s="1"/>
  <c r="P179" i="2"/>
  <c r="L23" i="4" s="1"/>
  <c r="P187" i="2"/>
  <c r="L27" i="4" s="1"/>
  <c r="P181" i="2"/>
  <c r="L24" i="4" s="1"/>
  <c r="P183" i="2"/>
  <c r="L25" i="4" s="1"/>
  <c r="P185" i="2"/>
  <c r="L26" i="4" s="1"/>
  <c r="P189" i="2"/>
  <c r="L28" i="4" s="1"/>
  <c r="P191" i="2"/>
  <c r="L29" i="4" s="1"/>
  <c r="P193" i="2"/>
  <c r="L30" i="4" s="1"/>
  <c r="P173" i="2"/>
  <c r="L20" i="4" s="1"/>
  <c r="P177" i="2"/>
  <c r="L22" i="4" s="1"/>
  <c r="P175" i="2"/>
  <c r="L21" i="4" s="1"/>
  <c r="P171" i="2"/>
  <c r="L19" i="4" s="1"/>
  <c r="P195" i="2"/>
  <c r="L31" i="4" s="1"/>
  <c r="P169" i="2"/>
  <c r="L18" i="4" s="1"/>
  <c r="Q165" i="2"/>
  <c r="P212" i="2"/>
  <c r="K32" i="4"/>
  <c r="J73" i="3"/>
  <c r="M26" i="3"/>
  <c r="J15" i="4"/>
  <c r="T85" i="2"/>
  <c r="S119" i="2"/>
  <c r="O13" i="4" s="1"/>
  <c r="S118" i="2"/>
  <c r="P228" i="2"/>
  <c r="L64" i="3" s="1"/>
  <c r="N14" i="4"/>
  <c r="O9" i="4"/>
  <c r="Q220" i="2"/>
  <c r="R217" i="2"/>
  <c r="Q222" i="2"/>
  <c r="L41" i="3"/>
  <c r="I30" i="3"/>
  <c r="I36" i="3"/>
  <c r="J23" i="3"/>
  <c r="J17" i="3"/>
  <c r="Q49" i="2"/>
  <c r="P66" i="2"/>
  <c r="P67" i="2"/>
  <c r="L11" i="4" s="1"/>
  <c r="I34" i="4"/>
  <c r="O218" i="2"/>
  <c r="N69" i="3"/>
  <c r="N14" i="3"/>
  <c r="J55" i="3"/>
  <c r="K42" i="3"/>
  <c r="S160" i="2"/>
  <c r="T127" i="2"/>
  <c r="H44" i="3"/>
  <c r="L40" i="3"/>
  <c r="K53" i="3"/>
  <c r="M27" i="3"/>
  <c r="K54" i="3"/>
  <c r="K64" i="3"/>
  <c r="M15" i="3"/>
  <c r="N9" i="3"/>
  <c r="L28" i="3"/>
  <c r="I57" i="3"/>
  <c r="O13" i="3" l="1"/>
  <c r="O67" i="3"/>
  <c r="L11" i="3"/>
  <c r="L63" i="3"/>
  <c r="L72" i="3" s="1"/>
  <c r="M24" i="3"/>
  <c r="M37" i="3" s="1"/>
  <c r="Q191" i="2"/>
  <c r="M29" i="4" s="1"/>
  <c r="Q169" i="2"/>
  <c r="M18" i="4" s="1"/>
  <c r="Q173" i="2"/>
  <c r="M20" i="4" s="1"/>
  <c r="Q177" i="2"/>
  <c r="M22" i="4" s="1"/>
  <c r="Q181" i="2"/>
  <c r="M24" i="4" s="1"/>
  <c r="Q195" i="2"/>
  <c r="M31" i="4" s="1"/>
  <c r="Q183" i="2"/>
  <c r="M25" i="4" s="1"/>
  <c r="Q175" i="2"/>
  <c r="M21" i="4" s="1"/>
  <c r="Q171" i="2"/>
  <c r="M19" i="4" s="1"/>
  <c r="Q185" i="2"/>
  <c r="M26" i="4" s="1"/>
  <c r="Q189" i="2"/>
  <c r="M28" i="4" s="1"/>
  <c r="Q193" i="2"/>
  <c r="M30" i="4" s="1"/>
  <c r="Q167" i="2"/>
  <c r="M17" i="4" s="1"/>
  <c r="Q187" i="2"/>
  <c r="M27" i="4" s="1"/>
  <c r="Q179" i="2"/>
  <c r="M23" i="4" s="1"/>
  <c r="Q212" i="2"/>
  <c r="R165" i="2"/>
  <c r="L32" i="4"/>
  <c r="Q228" i="2"/>
  <c r="M64" i="3" s="1"/>
  <c r="K17" i="3"/>
  <c r="K23" i="3"/>
  <c r="L53" i="3"/>
  <c r="K15" i="4"/>
  <c r="K72" i="3"/>
  <c r="K73" i="3" s="1"/>
  <c r="M28" i="3"/>
  <c r="Q66" i="2"/>
  <c r="R49" i="2"/>
  <c r="Q67" i="2"/>
  <c r="M11" i="4" s="1"/>
  <c r="R220" i="2"/>
  <c r="S217" i="2"/>
  <c r="R222" i="2"/>
  <c r="L42" i="3"/>
  <c r="J30" i="3"/>
  <c r="J36" i="3"/>
  <c r="N26" i="3"/>
  <c r="N27" i="3"/>
  <c r="I44" i="3"/>
  <c r="T160" i="2"/>
  <c r="U127" i="2"/>
  <c r="O69" i="3"/>
  <c r="O14" i="3"/>
  <c r="L54" i="3"/>
  <c r="U85" i="2"/>
  <c r="T118" i="2"/>
  <c r="T119" i="2"/>
  <c r="P13" i="4" s="1"/>
  <c r="J57" i="3"/>
  <c r="K55" i="3"/>
  <c r="O14" i="4"/>
  <c r="P9" i="4"/>
  <c r="J34" i="4"/>
  <c r="N15" i="3"/>
  <c r="O9" i="3"/>
  <c r="M41" i="3"/>
  <c r="P218" i="2"/>
  <c r="M40" i="3"/>
  <c r="M11" i="3" l="1"/>
  <c r="M63" i="3"/>
  <c r="P13" i="3"/>
  <c r="P67" i="3"/>
  <c r="N24" i="3"/>
  <c r="N37" i="3" s="1"/>
  <c r="R175" i="2"/>
  <c r="N21" i="4" s="1"/>
  <c r="R183" i="2"/>
  <c r="N25" i="4" s="1"/>
  <c r="R185" i="2"/>
  <c r="N26" i="4" s="1"/>
  <c r="R187" i="2"/>
  <c r="N27" i="4" s="1"/>
  <c r="R191" i="2"/>
  <c r="N29" i="4" s="1"/>
  <c r="R193" i="2"/>
  <c r="N30" i="4" s="1"/>
  <c r="R195" i="2"/>
  <c r="N31" i="4" s="1"/>
  <c r="R167" i="2"/>
  <c r="R181" i="2"/>
  <c r="N24" i="4" s="1"/>
  <c r="R173" i="2"/>
  <c r="N20" i="4" s="1"/>
  <c r="R171" i="2"/>
  <c r="N19" i="4" s="1"/>
  <c r="R189" i="2"/>
  <c r="N28" i="4" s="1"/>
  <c r="R169" i="2"/>
  <c r="N18" i="4" s="1"/>
  <c r="R177" i="2"/>
  <c r="N22" i="4" s="1"/>
  <c r="R179" i="2"/>
  <c r="N23" i="4" s="1"/>
  <c r="N17" i="4"/>
  <c r="R212" i="2"/>
  <c r="S165" i="2"/>
  <c r="M32" i="4"/>
  <c r="R228" i="2"/>
  <c r="N64" i="3" s="1"/>
  <c r="O27" i="3"/>
  <c r="O26" i="3"/>
  <c r="N28" i="3"/>
  <c r="M53" i="3"/>
  <c r="L55" i="3"/>
  <c r="L57" i="3" s="1"/>
  <c r="R66" i="2"/>
  <c r="S49" i="2"/>
  <c r="R67" i="2"/>
  <c r="N11" i="4" s="1"/>
  <c r="K34" i="4"/>
  <c r="L23" i="3"/>
  <c r="L17" i="3"/>
  <c r="P14" i="4"/>
  <c r="Q9" i="4"/>
  <c r="V85" i="2"/>
  <c r="U119" i="2"/>
  <c r="Q13" i="4" s="1"/>
  <c r="U118" i="2"/>
  <c r="M72" i="3"/>
  <c r="Q218" i="2"/>
  <c r="L73" i="3"/>
  <c r="U160" i="2"/>
  <c r="V127" i="2"/>
  <c r="L15" i="4"/>
  <c r="P14" i="3"/>
  <c r="P69" i="3"/>
  <c r="N41" i="3"/>
  <c r="M42" i="3"/>
  <c r="K36" i="3"/>
  <c r="K30" i="3"/>
  <c r="M54" i="3"/>
  <c r="N40" i="3"/>
  <c r="O15" i="3"/>
  <c r="P9" i="3"/>
  <c r="J44" i="3"/>
  <c r="S220" i="2"/>
  <c r="T217" i="2"/>
  <c r="S222" i="2"/>
  <c r="K57" i="3"/>
  <c r="N11" i="3" l="1"/>
  <c r="N63" i="3"/>
  <c r="Q13" i="3"/>
  <c r="Q67" i="3"/>
  <c r="O24" i="3"/>
  <c r="S169" i="2"/>
  <c r="O18" i="4" s="1"/>
  <c r="S167" i="2"/>
  <c r="O17" i="4" s="1"/>
  <c r="S177" i="2"/>
  <c r="O22" i="4" s="1"/>
  <c r="S171" i="2"/>
  <c r="O19" i="4" s="1"/>
  <c r="S175" i="2"/>
  <c r="O21" i="4" s="1"/>
  <c r="S183" i="2"/>
  <c r="O25" i="4" s="1"/>
  <c r="S179" i="2"/>
  <c r="O23" i="4" s="1"/>
  <c r="S173" i="2"/>
  <c r="O20" i="4" s="1"/>
  <c r="S187" i="2"/>
  <c r="O27" i="4" s="1"/>
  <c r="S193" i="2"/>
  <c r="O30" i="4" s="1"/>
  <c r="S195" i="2"/>
  <c r="O31" i="4" s="1"/>
  <c r="S185" i="2"/>
  <c r="O26" i="4" s="1"/>
  <c r="S191" i="2"/>
  <c r="O29" i="4" s="1"/>
  <c r="S189" i="2"/>
  <c r="O28" i="4" s="1"/>
  <c r="S181" i="2"/>
  <c r="O24" i="4" s="1"/>
  <c r="S212" i="2"/>
  <c r="T165" i="2"/>
  <c r="N32" i="4"/>
  <c r="S228" i="2"/>
  <c r="O64" i="3" s="1"/>
  <c r="M73" i="3"/>
  <c r="P26" i="3"/>
  <c r="O40" i="3"/>
  <c r="O28" i="3"/>
  <c r="O41" i="3"/>
  <c r="P27" i="3"/>
  <c r="N53" i="3"/>
  <c r="N54" i="3"/>
  <c r="Q14" i="3"/>
  <c r="Q69" i="3"/>
  <c r="M15" i="4"/>
  <c r="S67" i="2"/>
  <c r="O11" i="4" s="1"/>
  <c r="T49" i="2"/>
  <c r="S66" i="2"/>
  <c r="O63" i="3" s="1"/>
  <c r="N42" i="3"/>
  <c r="V119" i="2"/>
  <c r="R13" i="4" s="1"/>
  <c r="V118" i="2"/>
  <c r="W85" i="2"/>
  <c r="N72" i="3"/>
  <c r="R218" i="2"/>
  <c r="T222" i="2"/>
  <c r="T220" i="2"/>
  <c r="U217" i="2"/>
  <c r="Q14" i="4"/>
  <c r="R9" i="4"/>
  <c r="L34" i="4"/>
  <c r="P15" i="3"/>
  <c r="Q9" i="3"/>
  <c r="K44" i="3"/>
  <c r="M23" i="3"/>
  <c r="M17" i="3"/>
  <c r="L36" i="3"/>
  <c r="L30" i="3"/>
  <c r="M55" i="3"/>
  <c r="V160" i="2"/>
  <c r="W127" i="2"/>
  <c r="R13" i="3" l="1"/>
  <c r="R67" i="3"/>
  <c r="P24" i="3"/>
  <c r="S218" i="2"/>
  <c r="O11" i="3"/>
  <c r="T183" i="2"/>
  <c r="P25" i="4" s="1"/>
  <c r="T191" i="2"/>
  <c r="P29" i="4" s="1"/>
  <c r="T185" i="2"/>
  <c r="P26" i="4" s="1"/>
  <c r="T187" i="2"/>
  <c r="P27" i="4" s="1"/>
  <c r="T189" i="2"/>
  <c r="P28" i="4" s="1"/>
  <c r="T193" i="2"/>
  <c r="P30" i="4" s="1"/>
  <c r="T195" i="2"/>
  <c r="P31" i="4" s="1"/>
  <c r="T175" i="2"/>
  <c r="P21" i="4" s="1"/>
  <c r="T179" i="2"/>
  <c r="P23" i="4" s="1"/>
  <c r="T169" i="2"/>
  <c r="P18" i="4" s="1"/>
  <c r="T173" i="2"/>
  <c r="P20" i="4" s="1"/>
  <c r="T167" i="2"/>
  <c r="P17" i="4" s="1"/>
  <c r="T171" i="2"/>
  <c r="P19" i="4" s="1"/>
  <c r="T177" i="2"/>
  <c r="P22" i="4" s="1"/>
  <c r="T181" i="2"/>
  <c r="P24" i="4" s="1"/>
  <c r="U165" i="2"/>
  <c r="T212" i="2"/>
  <c r="O32" i="4"/>
  <c r="T228" i="2"/>
  <c r="P64" i="3" s="1"/>
  <c r="N73" i="3"/>
  <c r="Q26" i="3"/>
  <c r="O42" i="3"/>
  <c r="O53" i="3"/>
  <c r="P40" i="3"/>
  <c r="Q27" i="3"/>
  <c r="P28" i="3"/>
  <c r="O37" i="3"/>
  <c r="P41" i="3"/>
  <c r="O54" i="3"/>
  <c r="R14" i="3"/>
  <c r="R69" i="3"/>
  <c r="N55" i="3"/>
  <c r="N57" i="3" s="1"/>
  <c r="M34" i="4"/>
  <c r="U222" i="2"/>
  <c r="V217" i="2"/>
  <c r="U220" i="2"/>
  <c r="N15" i="4"/>
  <c r="L44" i="3"/>
  <c r="N23" i="3"/>
  <c r="N17" i="3"/>
  <c r="O72" i="3"/>
  <c r="T67" i="2"/>
  <c r="P11" i="4" s="1"/>
  <c r="U49" i="2"/>
  <c r="T66" i="2"/>
  <c r="P63" i="3" s="1"/>
  <c r="M57" i="3"/>
  <c r="M36" i="3"/>
  <c r="M30" i="3"/>
  <c r="R14" i="4"/>
  <c r="S9" i="4"/>
  <c r="X85" i="2"/>
  <c r="W118" i="2"/>
  <c r="W119" i="2"/>
  <c r="S13" i="4" s="1"/>
  <c r="X127" i="2"/>
  <c r="W160" i="2"/>
  <c r="Q15" i="3"/>
  <c r="R9" i="3"/>
  <c r="Q24" i="3" l="1"/>
  <c r="S13" i="3"/>
  <c r="S67" i="3"/>
  <c r="T218" i="2"/>
  <c r="P11" i="3"/>
  <c r="U195" i="2"/>
  <c r="Q31" i="4" s="1"/>
  <c r="U173" i="2"/>
  <c r="Q20" i="4" s="1"/>
  <c r="U169" i="2"/>
  <c r="Q18" i="4" s="1"/>
  <c r="U181" i="2"/>
  <c r="Q24" i="4" s="1"/>
  <c r="U175" i="2"/>
  <c r="Q21" i="4" s="1"/>
  <c r="U167" i="2"/>
  <c r="Q17" i="4" s="1"/>
  <c r="U171" i="2"/>
  <c r="Q19" i="4" s="1"/>
  <c r="U193" i="2"/>
  <c r="Q30" i="4" s="1"/>
  <c r="U179" i="2"/>
  <c r="Q23" i="4" s="1"/>
  <c r="U185" i="2"/>
  <c r="Q26" i="4" s="1"/>
  <c r="U187" i="2"/>
  <c r="Q27" i="4" s="1"/>
  <c r="U177" i="2"/>
  <c r="Q22" i="4" s="1"/>
  <c r="U191" i="2"/>
  <c r="Q29" i="4" s="1"/>
  <c r="U183" i="2"/>
  <c r="Q25" i="4" s="1"/>
  <c r="U189" i="2"/>
  <c r="Q28" i="4" s="1"/>
  <c r="U212" i="2"/>
  <c r="V165" i="2"/>
  <c r="P32" i="4"/>
  <c r="U228" i="2"/>
  <c r="Q64" i="3" s="1"/>
  <c r="O73" i="3"/>
  <c r="Q40" i="3"/>
  <c r="R26" i="3"/>
  <c r="P54" i="3"/>
  <c r="P42" i="3"/>
  <c r="Q41" i="3"/>
  <c r="P53" i="3"/>
  <c r="O15" i="4"/>
  <c r="P37" i="3"/>
  <c r="R27" i="3"/>
  <c r="O55" i="3"/>
  <c r="O57" i="3" s="1"/>
  <c r="Q28" i="3"/>
  <c r="S69" i="3"/>
  <c r="S14" i="3"/>
  <c r="S14" i="4"/>
  <c r="T9" i="4"/>
  <c r="Y127" i="2"/>
  <c r="X160" i="2"/>
  <c r="N34" i="4"/>
  <c r="O17" i="3"/>
  <c r="O23" i="3"/>
  <c r="M44" i="3"/>
  <c r="X118" i="2"/>
  <c r="Y85" i="2"/>
  <c r="X119" i="2"/>
  <c r="T13" i="4" s="1"/>
  <c r="V220" i="2"/>
  <c r="W217" i="2"/>
  <c r="V222" i="2"/>
  <c r="P72" i="3"/>
  <c r="R15" i="3"/>
  <c r="S9" i="3"/>
  <c r="U66" i="2"/>
  <c r="Q63" i="3" s="1"/>
  <c r="V49" i="2"/>
  <c r="U67" i="2"/>
  <c r="Q11" i="4" s="1"/>
  <c r="N36" i="3"/>
  <c r="N30" i="3"/>
  <c r="T13" i="3" l="1"/>
  <c r="T67" i="3"/>
  <c r="R24" i="3"/>
  <c r="U218" i="2"/>
  <c r="Q11" i="3"/>
  <c r="V179" i="2"/>
  <c r="R23" i="4" s="1"/>
  <c r="V187" i="2"/>
  <c r="R27" i="4" s="1"/>
  <c r="V189" i="2"/>
  <c r="R28" i="4" s="1"/>
  <c r="V191" i="2"/>
  <c r="R29" i="4" s="1"/>
  <c r="V195" i="2"/>
  <c r="R31" i="4" s="1"/>
  <c r="V185" i="2"/>
  <c r="R26" i="4" s="1"/>
  <c r="V171" i="2"/>
  <c r="R19" i="4" s="1"/>
  <c r="V173" i="2"/>
  <c r="R20" i="4" s="1"/>
  <c r="V167" i="2"/>
  <c r="R17" i="4" s="1"/>
  <c r="V193" i="2"/>
  <c r="R30" i="4" s="1"/>
  <c r="V175" i="2"/>
  <c r="R21" i="4" s="1"/>
  <c r="V183" i="2"/>
  <c r="R25" i="4" s="1"/>
  <c r="V169" i="2"/>
  <c r="R18" i="4" s="1"/>
  <c r="V177" i="2"/>
  <c r="R22" i="4" s="1"/>
  <c r="V181" i="2"/>
  <c r="R24" i="4" s="1"/>
  <c r="V212" i="2"/>
  <c r="W165" i="2"/>
  <c r="Q32" i="4"/>
  <c r="V228" i="2"/>
  <c r="R64" i="3" s="1"/>
  <c r="P73" i="3"/>
  <c r="P15" i="4"/>
  <c r="R40" i="3"/>
  <c r="Q53" i="3"/>
  <c r="S27" i="3"/>
  <c r="O34" i="4"/>
  <c r="Q42" i="3"/>
  <c r="R41" i="3"/>
  <c r="P55" i="3"/>
  <c r="P57" i="3" s="1"/>
  <c r="Q37" i="3"/>
  <c r="Q54" i="3"/>
  <c r="S26" i="3"/>
  <c r="R28" i="3"/>
  <c r="N44" i="3"/>
  <c r="V67" i="2"/>
  <c r="R11" i="4" s="1"/>
  <c r="V66" i="2"/>
  <c r="R63" i="3" s="1"/>
  <c r="W49" i="2"/>
  <c r="Q72" i="3"/>
  <c r="W220" i="2"/>
  <c r="W222" i="2"/>
  <c r="X217" i="2"/>
  <c r="O36" i="3"/>
  <c r="O30" i="3"/>
  <c r="T69" i="3"/>
  <c r="T14" i="3"/>
  <c r="S15" i="3"/>
  <c r="T9" i="3"/>
  <c r="Z127" i="2"/>
  <c r="Y160" i="2"/>
  <c r="T14" i="4"/>
  <c r="U9" i="4"/>
  <c r="P23" i="3"/>
  <c r="P17" i="3"/>
  <c r="Y118" i="2"/>
  <c r="Z85" i="2"/>
  <c r="Y119" i="2"/>
  <c r="U13" i="4" s="1"/>
  <c r="U13" i="3" l="1"/>
  <c r="U67" i="3"/>
  <c r="V218" i="2"/>
  <c r="R11" i="3"/>
  <c r="S24" i="3"/>
  <c r="W173" i="2"/>
  <c r="S20" i="4" s="1"/>
  <c r="W181" i="2"/>
  <c r="S24" i="4" s="1"/>
  <c r="W195" i="2"/>
  <c r="S31" i="4" s="1"/>
  <c r="W175" i="2"/>
  <c r="S21" i="4" s="1"/>
  <c r="W169" i="2"/>
  <c r="S18" i="4" s="1"/>
  <c r="W191" i="2"/>
  <c r="S29" i="4" s="1"/>
  <c r="W183" i="2"/>
  <c r="S25" i="4" s="1"/>
  <c r="W177" i="2"/>
  <c r="S22" i="4" s="1"/>
  <c r="W187" i="2"/>
  <c r="S27" i="4" s="1"/>
  <c r="W179" i="2"/>
  <c r="S23" i="4" s="1"/>
  <c r="W189" i="2"/>
  <c r="S28" i="4" s="1"/>
  <c r="W167" i="2"/>
  <c r="S17" i="4" s="1"/>
  <c r="W193" i="2"/>
  <c r="S30" i="4" s="1"/>
  <c r="W171" i="2"/>
  <c r="S19" i="4" s="1"/>
  <c r="W185" i="2"/>
  <c r="S26" i="4" s="1"/>
  <c r="X165" i="2"/>
  <c r="W212" i="2"/>
  <c r="R32" i="4"/>
  <c r="T27" i="3"/>
  <c r="T26" i="3"/>
  <c r="Q73" i="3"/>
  <c r="R37" i="3"/>
  <c r="Q55" i="3"/>
  <c r="P34" i="4"/>
  <c r="O44" i="3"/>
  <c r="R54" i="3"/>
  <c r="S28" i="3"/>
  <c r="W228" i="2"/>
  <c r="S64" i="3" s="1"/>
  <c r="R42" i="3"/>
  <c r="Q15" i="4"/>
  <c r="S40" i="3"/>
  <c r="S41" i="3"/>
  <c r="R53" i="3"/>
  <c r="W67" i="2"/>
  <c r="S11" i="4" s="1"/>
  <c r="W66" i="2"/>
  <c r="S63" i="3" s="1"/>
  <c r="X49" i="2"/>
  <c r="AA85" i="2"/>
  <c r="Z119" i="2"/>
  <c r="V13" i="4" s="1"/>
  <c r="Z118" i="2"/>
  <c r="R72" i="3"/>
  <c r="U14" i="4"/>
  <c r="V9" i="4"/>
  <c r="Q17" i="3"/>
  <c r="Q23" i="3"/>
  <c r="U69" i="3"/>
  <c r="U14" i="3"/>
  <c r="P30" i="3"/>
  <c r="P36" i="3"/>
  <c r="AA127" i="2"/>
  <c r="Z160" i="2"/>
  <c r="X220" i="2"/>
  <c r="Y217" i="2"/>
  <c r="X222" i="2"/>
  <c r="T15" i="3"/>
  <c r="U9" i="3"/>
  <c r="V13" i="3" l="1"/>
  <c r="V67" i="3"/>
  <c r="T24" i="3"/>
  <c r="W218" i="2"/>
  <c r="S11" i="3"/>
  <c r="X187" i="2"/>
  <c r="T27" i="4" s="1"/>
  <c r="X167" i="2"/>
  <c r="T17" i="4" s="1"/>
  <c r="X169" i="2"/>
  <c r="T18" i="4" s="1"/>
  <c r="X195" i="2"/>
  <c r="T31" i="4" s="1"/>
  <c r="X189" i="2"/>
  <c r="T28" i="4" s="1"/>
  <c r="X191" i="2"/>
  <c r="T29" i="4" s="1"/>
  <c r="X193" i="2"/>
  <c r="T30" i="4" s="1"/>
  <c r="X171" i="2"/>
  <c r="T19" i="4" s="1"/>
  <c r="X173" i="2"/>
  <c r="T20" i="4" s="1"/>
  <c r="X177" i="2"/>
  <c r="T22" i="4" s="1"/>
  <c r="X181" i="2"/>
  <c r="T24" i="4" s="1"/>
  <c r="X175" i="2"/>
  <c r="T21" i="4" s="1"/>
  <c r="X185" i="2"/>
  <c r="T26" i="4" s="1"/>
  <c r="X179" i="2"/>
  <c r="T23" i="4" s="1"/>
  <c r="X183" i="2"/>
  <c r="T25" i="4" s="1"/>
  <c r="X212" i="2"/>
  <c r="Y165" i="2"/>
  <c r="S32" i="4"/>
  <c r="X228" i="2"/>
  <c r="T64" i="3" s="1"/>
  <c r="U26" i="3"/>
  <c r="S37" i="3"/>
  <c r="U27" i="3"/>
  <c r="T40" i="3"/>
  <c r="T28" i="3"/>
  <c r="T41" i="3"/>
  <c r="R73" i="3"/>
  <c r="S53" i="3"/>
  <c r="P44" i="3"/>
  <c r="R55" i="3"/>
  <c r="R15" i="4"/>
  <c r="Q34" i="4"/>
  <c r="Q57" i="3"/>
  <c r="S54" i="3"/>
  <c r="S42" i="3"/>
  <c r="U15" i="3"/>
  <c r="V9" i="3"/>
  <c r="V69" i="3"/>
  <c r="V14" i="3"/>
  <c r="V14" i="4"/>
  <c r="W9" i="4"/>
  <c r="Q30" i="3"/>
  <c r="Q36" i="3"/>
  <c r="AB85" i="2"/>
  <c r="AA119" i="2"/>
  <c r="W13" i="4" s="1"/>
  <c r="AA118" i="2"/>
  <c r="Y49" i="2"/>
  <c r="X66" i="2"/>
  <c r="T63" i="3" s="1"/>
  <c r="X67" i="2"/>
  <c r="T11" i="4" s="1"/>
  <c r="R17" i="3"/>
  <c r="R23" i="3"/>
  <c r="Y220" i="2"/>
  <c r="Z217" i="2"/>
  <c r="Y222" i="2"/>
  <c r="S72" i="3"/>
  <c r="AA160" i="2"/>
  <c r="AB127" i="2"/>
  <c r="W13" i="3" l="1"/>
  <c r="W67" i="3"/>
  <c r="U24" i="3"/>
  <c r="X218" i="2"/>
  <c r="T11" i="3"/>
  <c r="Y177" i="2"/>
  <c r="U22" i="4" s="1"/>
  <c r="Y185" i="2"/>
  <c r="U26" i="4" s="1"/>
  <c r="Y179" i="2"/>
  <c r="U23" i="4" s="1"/>
  <c r="Y175" i="2"/>
  <c r="U21" i="4" s="1"/>
  <c r="Y189" i="2"/>
  <c r="U28" i="4" s="1"/>
  <c r="Y191" i="2"/>
  <c r="U29" i="4" s="1"/>
  <c r="Y183" i="2"/>
  <c r="U25" i="4" s="1"/>
  <c r="Y173" i="2"/>
  <c r="U20" i="4" s="1"/>
  <c r="Y171" i="2"/>
  <c r="U19" i="4" s="1"/>
  <c r="Y193" i="2"/>
  <c r="U30" i="4" s="1"/>
  <c r="Y169" i="2"/>
  <c r="U18" i="4" s="1"/>
  <c r="Y181" i="2"/>
  <c r="U24" i="4" s="1"/>
  <c r="Y187" i="2"/>
  <c r="U27" i="4" s="1"/>
  <c r="Y195" i="2"/>
  <c r="U31" i="4" s="1"/>
  <c r="Y167" i="2"/>
  <c r="U17" i="4" s="1"/>
  <c r="Y212" i="2"/>
  <c r="Z165" i="2"/>
  <c r="T32" i="4"/>
  <c r="Y228" i="2"/>
  <c r="U64" i="3" s="1"/>
  <c r="V27" i="3"/>
  <c r="T54" i="3"/>
  <c r="T42" i="3"/>
  <c r="V26" i="3"/>
  <c r="T53" i="3"/>
  <c r="U41" i="3"/>
  <c r="U28" i="3"/>
  <c r="T37" i="3"/>
  <c r="U40" i="3"/>
  <c r="S73" i="3"/>
  <c r="S15" i="4"/>
  <c r="S55" i="3"/>
  <c r="S57" i="3" s="1"/>
  <c r="R57" i="3"/>
  <c r="Q44" i="3"/>
  <c r="R34" i="4"/>
  <c r="AC85" i="2"/>
  <c r="AB119" i="2"/>
  <c r="X13" i="4" s="1"/>
  <c r="AB118" i="2"/>
  <c r="T72" i="3"/>
  <c r="W14" i="3"/>
  <c r="W69" i="3"/>
  <c r="Z220" i="2"/>
  <c r="AA217" i="2"/>
  <c r="Z222" i="2"/>
  <c r="R30" i="3"/>
  <c r="R36" i="3"/>
  <c r="S17" i="3"/>
  <c r="S23" i="3"/>
  <c r="V15" i="3"/>
  <c r="W9" i="3"/>
  <c r="AB160" i="2"/>
  <c r="AC127" i="2"/>
  <c r="Y66" i="2"/>
  <c r="U63" i="3" s="1"/>
  <c r="Z49" i="2"/>
  <c r="Y67" i="2"/>
  <c r="U11" i="4" s="1"/>
  <c r="W14" i="4"/>
  <c r="X9" i="4"/>
  <c r="X13" i="3" l="1"/>
  <c r="X67" i="3"/>
  <c r="Y218" i="2"/>
  <c r="U11" i="3"/>
  <c r="V24" i="3"/>
  <c r="Z183" i="2"/>
  <c r="V25" i="4" s="1"/>
  <c r="Z191" i="2"/>
  <c r="V29" i="4" s="1"/>
  <c r="Z193" i="2"/>
  <c r="V30" i="4" s="1"/>
  <c r="Z195" i="2"/>
  <c r="V31" i="4" s="1"/>
  <c r="Z189" i="2"/>
  <c r="V28" i="4" s="1"/>
  <c r="Z179" i="2"/>
  <c r="V23" i="4" s="1"/>
  <c r="Z169" i="2"/>
  <c r="V18" i="4" s="1"/>
  <c r="Z171" i="2"/>
  <c r="V19" i="4" s="1"/>
  <c r="Z167" i="2"/>
  <c r="V17" i="4" s="1"/>
  <c r="Z175" i="2"/>
  <c r="V21" i="4" s="1"/>
  <c r="Z177" i="2"/>
  <c r="V22" i="4" s="1"/>
  <c r="Z187" i="2"/>
  <c r="V27" i="4" s="1"/>
  <c r="Z181" i="2"/>
  <c r="V24" i="4" s="1"/>
  <c r="Z185" i="2"/>
  <c r="V26" i="4" s="1"/>
  <c r="Z173" i="2"/>
  <c r="V20" i="4" s="1"/>
  <c r="AA165" i="2"/>
  <c r="Z212" i="2"/>
  <c r="U32" i="4"/>
  <c r="Z228" i="2"/>
  <c r="V64" i="3" s="1"/>
  <c r="U42" i="3"/>
  <c r="U54" i="3"/>
  <c r="V40" i="3"/>
  <c r="W26" i="3"/>
  <c r="W27" i="3"/>
  <c r="U37" i="3"/>
  <c r="T55" i="3"/>
  <c r="T57" i="3" s="1"/>
  <c r="V28" i="3"/>
  <c r="T15" i="4"/>
  <c r="U53" i="3"/>
  <c r="V41" i="3"/>
  <c r="T73" i="3"/>
  <c r="S34" i="4"/>
  <c r="R44" i="3"/>
  <c r="U72" i="3"/>
  <c r="AA220" i="2"/>
  <c r="AB217" i="2"/>
  <c r="AA222" i="2"/>
  <c r="AC160" i="2"/>
  <c r="AD127" i="2"/>
  <c r="S36" i="3"/>
  <c r="S30" i="3"/>
  <c r="X69" i="3"/>
  <c r="X14" i="3"/>
  <c r="AD85" i="2"/>
  <c r="AC119" i="2"/>
  <c r="Y13" i="4" s="1"/>
  <c r="AC118" i="2"/>
  <c r="W15" i="3"/>
  <c r="X9" i="3"/>
  <c r="X14" i="4"/>
  <c r="Y9" i="4"/>
  <c r="T23" i="3"/>
  <c r="T17" i="3"/>
  <c r="Z66" i="2"/>
  <c r="V63" i="3" s="1"/>
  <c r="AA49" i="2"/>
  <c r="Z67" i="2"/>
  <c r="V11" i="4" s="1"/>
  <c r="Y13" i="3" l="1"/>
  <c r="Y67" i="3"/>
  <c r="W24" i="3"/>
  <c r="Z218" i="2"/>
  <c r="V11" i="3"/>
  <c r="AA177" i="2"/>
  <c r="W22" i="4" s="1"/>
  <c r="AA175" i="2"/>
  <c r="W21" i="4" s="1"/>
  <c r="AA167" i="2"/>
  <c r="W17" i="4" s="1"/>
  <c r="AA185" i="2"/>
  <c r="W26" i="4" s="1"/>
  <c r="AA191" i="2"/>
  <c r="W29" i="4" s="1"/>
  <c r="AA179" i="2"/>
  <c r="W23" i="4" s="1"/>
  <c r="AA173" i="2"/>
  <c r="W20" i="4" s="1"/>
  <c r="AA187" i="2"/>
  <c r="W27" i="4" s="1"/>
  <c r="AA181" i="2"/>
  <c r="W24" i="4" s="1"/>
  <c r="AA195" i="2"/>
  <c r="W31" i="4" s="1"/>
  <c r="AA193" i="2"/>
  <c r="W30" i="4" s="1"/>
  <c r="AA169" i="2"/>
  <c r="W18" i="4" s="1"/>
  <c r="AA183" i="2"/>
  <c r="W25" i="4" s="1"/>
  <c r="AA171" i="2"/>
  <c r="W19" i="4" s="1"/>
  <c r="AA189" i="2"/>
  <c r="W28" i="4" s="1"/>
  <c r="AB165" i="2"/>
  <c r="AA212" i="2"/>
  <c r="V32" i="4"/>
  <c r="AA228" i="2"/>
  <c r="W64" i="3" s="1"/>
  <c r="U73" i="3"/>
  <c r="W41" i="3"/>
  <c r="V54" i="3"/>
  <c r="W40" i="3"/>
  <c r="V53" i="3"/>
  <c r="X26" i="3"/>
  <c r="V37" i="3"/>
  <c r="T34" i="4"/>
  <c r="U15" i="4"/>
  <c r="X27" i="3"/>
  <c r="V42" i="3"/>
  <c r="U55" i="3"/>
  <c r="W28" i="3"/>
  <c r="S44" i="3"/>
  <c r="T36" i="3"/>
  <c r="T30" i="3"/>
  <c r="Y14" i="4"/>
  <c r="Z9" i="4"/>
  <c r="AA67" i="2"/>
  <c r="W11" i="4" s="1"/>
  <c r="AA66" i="2"/>
  <c r="W63" i="3" s="1"/>
  <c r="AB49" i="2"/>
  <c r="X15" i="3"/>
  <c r="Y9" i="3"/>
  <c r="V72" i="3"/>
  <c r="AD160" i="2"/>
  <c r="AE127" i="2"/>
  <c r="AB222" i="2"/>
  <c r="AC217" i="2"/>
  <c r="AB220" i="2"/>
  <c r="Y69" i="3"/>
  <c r="Y14" i="3"/>
  <c r="AD119" i="2"/>
  <c r="Z13" i="4" s="1"/>
  <c r="AD118" i="2"/>
  <c r="AE85" i="2"/>
  <c r="U23" i="3"/>
  <c r="U17" i="3"/>
  <c r="Z13" i="3" l="1"/>
  <c r="Z67" i="3"/>
  <c r="X24" i="3"/>
  <c r="AA218" i="2"/>
  <c r="W11" i="3"/>
  <c r="AB191" i="2"/>
  <c r="X29" i="4" s="1"/>
  <c r="AB169" i="2"/>
  <c r="X18" i="4" s="1"/>
  <c r="AB171" i="2"/>
  <c r="X19" i="4" s="1"/>
  <c r="AB173" i="2"/>
  <c r="X20" i="4" s="1"/>
  <c r="AB175" i="2"/>
  <c r="X21" i="4" s="1"/>
  <c r="AB193" i="2"/>
  <c r="X30" i="4" s="1"/>
  <c r="AB195" i="2"/>
  <c r="X31" i="4" s="1"/>
  <c r="AB167" i="2"/>
  <c r="X17" i="4" s="1"/>
  <c r="AB179" i="2"/>
  <c r="X23" i="4" s="1"/>
  <c r="AB183" i="2"/>
  <c r="X25" i="4" s="1"/>
  <c r="AB189" i="2"/>
  <c r="X28" i="4" s="1"/>
  <c r="AB185" i="2"/>
  <c r="X26" i="4" s="1"/>
  <c r="AB187" i="2"/>
  <c r="X27" i="4" s="1"/>
  <c r="AB177" i="2"/>
  <c r="X22" i="4" s="1"/>
  <c r="AB181" i="2"/>
  <c r="X24" i="4" s="1"/>
  <c r="AC165" i="2"/>
  <c r="AB212" i="2"/>
  <c r="W32" i="4"/>
  <c r="V73" i="3"/>
  <c r="AB228" i="2"/>
  <c r="X64" i="3" s="1"/>
  <c r="Y27" i="3"/>
  <c r="W42" i="3"/>
  <c r="X40" i="3"/>
  <c r="T44" i="3"/>
  <c r="V55" i="3"/>
  <c r="U57" i="3"/>
  <c r="Y26" i="3"/>
  <c r="X28" i="3"/>
  <c r="X41" i="3"/>
  <c r="U34" i="4"/>
  <c r="W53" i="3"/>
  <c r="V15" i="4"/>
  <c r="W37" i="3"/>
  <c r="W54" i="3"/>
  <c r="U36" i="3"/>
  <c r="U30" i="3"/>
  <c r="AC222" i="2"/>
  <c r="AC220" i="2"/>
  <c r="AD217" i="2"/>
  <c r="AF85" i="2"/>
  <c r="AE118" i="2"/>
  <c r="AE119" i="2"/>
  <c r="AA13" i="4" s="1"/>
  <c r="Y15" i="3"/>
  <c r="Z9" i="3"/>
  <c r="AB67" i="2"/>
  <c r="X11" i="4" s="1"/>
  <c r="AB66" i="2"/>
  <c r="X63" i="3" s="1"/>
  <c r="AC49" i="2"/>
  <c r="AF127" i="2"/>
  <c r="AE160" i="2"/>
  <c r="W72" i="3"/>
  <c r="Z69" i="3"/>
  <c r="Z14" i="3"/>
  <c r="V23" i="3"/>
  <c r="V17" i="3"/>
  <c r="Z14" i="4"/>
  <c r="AA9" i="4"/>
  <c r="AA13" i="3" l="1"/>
  <c r="AA67" i="3"/>
  <c r="AB218" i="2"/>
  <c r="X11" i="3"/>
  <c r="Y24" i="3"/>
  <c r="AC181" i="2"/>
  <c r="Y24" i="4" s="1"/>
  <c r="AC175" i="2"/>
  <c r="Y21" i="4" s="1"/>
  <c r="AC189" i="2"/>
  <c r="Y28" i="4" s="1"/>
  <c r="AC183" i="2"/>
  <c r="Y25" i="4" s="1"/>
  <c r="AC179" i="2"/>
  <c r="Y23" i="4" s="1"/>
  <c r="AC169" i="2"/>
  <c r="Y18" i="4" s="1"/>
  <c r="AC187" i="2"/>
  <c r="Y27" i="4" s="1"/>
  <c r="AC195" i="2"/>
  <c r="Y31" i="4" s="1"/>
  <c r="AC171" i="2"/>
  <c r="Y19" i="4" s="1"/>
  <c r="AC173" i="2"/>
  <c r="Y20" i="4" s="1"/>
  <c r="AC191" i="2"/>
  <c r="Y29" i="4" s="1"/>
  <c r="AC185" i="2"/>
  <c r="Y26" i="4" s="1"/>
  <c r="AC177" i="2"/>
  <c r="Y22" i="4" s="1"/>
  <c r="AC167" i="2"/>
  <c r="Y17" i="4" s="1"/>
  <c r="AC193" i="2"/>
  <c r="Y30" i="4" s="1"/>
  <c r="AD165" i="2"/>
  <c r="AC212" i="2"/>
  <c r="X32" i="4"/>
  <c r="W73" i="3"/>
  <c r="AC228" i="2"/>
  <c r="Y64" i="3" s="1"/>
  <c r="U44" i="3"/>
  <c r="X37" i="3"/>
  <c r="V34" i="4"/>
  <c r="Z26" i="3"/>
  <c r="V57" i="3"/>
  <c r="Z27" i="3"/>
  <c r="X54" i="3"/>
  <c r="X53" i="3"/>
  <c r="W15" i="4"/>
  <c r="Y28" i="3"/>
  <c r="X42" i="3"/>
  <c r="W55" i="3"/>
  <c r="Y40" i="3"/>
  <c r="Y41" i="3"/>
  <c r="AA69" i="3"/>
  <c r="AA14" i="3"/>
  <c r="AG127" i="2"/>
  <c r="AF160" i="2"/>
  <c r="AF118" i="2"/>
  <c r="AG85" i="2"/>
  <c r="AF119" i="2"/>
  <c r="AB13" i="4" s="1"/>
  <c r="AA14" i="4"/>
  <c r="AB9" i="4"/>
  <c r="AD220" i="2"/>
  <c r="AE217" i="2"/>
  <c r="AD222" i="2"/>
  <c r="W17" i="3"/>
  <c r="W23" i="3"/>
  <c r="AC67" i="2"/>
  <c r="Y11" i="4" s="1"/>
  <c r="AC66" i="2"/>
  <c r="Y63" i="3" s="1"/>
  <c r="AD49" i="2"/>
  <c r="X72" i="3"/>
  <c r="V36" i="3"/>
  <c r="V30" i="3"/>
  <c r="Z15" i="3"/>
  <c r="AA9" i="3"/>
  <c r="Z24" i="3" l="1"/>
  <c r="AB13" i="3"/>
  <c r="AB67" i="3"/>
  <c r="AC218" i="2"/>
  <c r="Y11" i="3"/>
  <c r="AD187" i="2"/>
  <c r="Z27" i="4" s="1"/>
  <c r="AD195" i="2"/>
  <c r="Z31" i="4" s="1"/>
  <c r="AD193" i="2"/>
  <c r="Z30" i="4" s="1"/>
  <c r="AD179" i="2"/>
  <c r="Z23" i="4" s="1"/>
  <c r="AD181" i="2"/>
  <c r="Z24" i="4" s="1"/>
  <c r="AD171" i="2"/>
  <c r="Z19" i="4" s="1"/>
  <c r="AD173" i="2"/>
  <c r="Z20" i="4" s="1"/>
  <c r="AD175" i="2"/>
  <c r="Z21" i="4" s="1"/>
  <c r="AD169" i="2"/>
  <c r="Z18" i="4" s="1"/>
  <c r="AD167" i="2"/>
  <c r="Z17" i="4" s="1"/>
  <c r="AD177" i="2"/>
  <c r="Z22" i="4" s="1"/>
  <c r="AD183" i="2"/>
  <c r="Z25" i="4" s="1"/>
  <c r="AD185" i="2"/>
  <c r="Z26" i="4" s="1"/>
  <c r="AD189" i="2"/>
  <c r="Z28" i="4" s="1"/>
  <c r="AD191" i="2"/>
  <c r="Z29" i="4" s="1"/>
  <c r="AE165" i="2"/>
  <c r="AD212" i="2"/>
  <c r="Y32" i="4"/>
  <c r="X73" i="3"/>
  <c r="AD228" i="2"/>
  <c r="Z64" i="3" s="1"/>
  <c r="X15" i="4"/>
  <c r="AA26" i="3"/>
  <c r="V44" i="3"/>
  <c r="AA27" i="3"/>
  <c r="Z41" i="3"/>
  <c r="X55" i="3"/>
  <c r="X57" i="3" s="1"/>
  <c r="W57" i="3"/>
  <c r="Y42" i="3"/>
  <c r="Z40" i="3"/>
  <c r="Z28" i="3"/>
  <c r="Y37" i="3"/>
  <c r="W34" i="4"/>
  <c r="Y54" i="3"/>
  <c r="Y53" i="3"/>
  <c r="AA15" i="3"/>
  <c r="AB9" i="3"/>
  <c r="Y72" i="3"/>
  <c r="AB69" i="3"/>
  <c r="AB14" i="3"/>
  <c r="AG118" i="2"/>
  <c r="AG119" i="2"/>
  <c r="AC13" i="4" s="1"/>
  <c r="AH85" i="2"/>
  <c r="AE220" i="2"/>
  <c r="AF217" i="2"/>
  <c r="AE222" i="2"/>
  <c r="AD67" i="2"/>
  <c r="Z11" i="4" s="1"/>
  <c r="AD66" i="2"/>
  <c r="Z63" i="3" s="1"/>
  <c r="AE49" i="2"/>
  <c r="AH127" i="2"/>
  <c r="AG160" i="2"/>
  <c r="X23" i="3"/>
  <c r="X17" i="3"/>
  <c r="AB14" i="4"/>
  <c r="AC9" i="4"/>
  <c r="W36" i="3"/>
  <c r="W30" i="3"/>
  <c r="AC13" i="3" l="1"/>
  <c r="AC67" i="3"/>
  <c r="AA24" i="3"/>
  <c r="AD218" i="2"/>
  <c r="Z11" i="3"/>
  <c r="AE169" i="2"/>
  <c r="AA18" i="4" s="1"/>
  <c r="AE181" i="2"/>
  <c r="AA24" i="4" s="1"/>
  <c r="AE189" i="2"/>
  <c r="AA28" i="4" s="1"/>
  <c r="AE167" i="2"/>
  <c r="AA17" i="4" s="1"/>
  <c r="AE183" i="2"/>
  <c r="AA25" i="4" s="1"/>
  <c r="AE177" i="2"/>
  <c r="AA22" i="4" s="1"/>
  <c r="AE179" i="2"/>
  <c r="AA23" i="4" s="1"/>
  <c r="AE191" i="2"/>
  <c r="AA29" i="4" s="1"/>
  <c r="AE185" i="2"/>
  <c r="AA26" i="4" s="1"/>
  <c r="AE195" i="2"/>
  <c r="AA31" i="4" s="1"/>
  <c r="AE193" i="2"/>
  <c r="AA30" i="4" s="1"/>
  <c r="AE175" i="2"/>
  <c r="AA21" i="4" s="1"/>
  <c r="AE187" i="2"/>
  <c r="AA27" i="4" s="1"/>
  <c r="AE173" i="2"/>
  <c r="AA20" i="4" s="1"/>
  <c r="AE171" i="2"/>
  <c r="AA19" i="4" s="1"/>
  <c r="AE212" i="2"/>
  <c r="AF165" i="2"/>
  <c r="Z32" i="4"/>
  <c r="Y73" i="3"/>
  <c r="AE228" i="2"/>
  <c r="AA64" i="3" s="1"/>
  <c r="Z54" i="3"/>
  <c r="AA41" i="3"/>
  <c r="Z42" i="3"/>
  <c r="AB27" i="3"/>
  <c r="Z53" i="3"/>
  <c r="AA40" i="3"/>
  <c r="Z37" i="3"/>
  <c r="Y15" i="4"/>
  <c r="AB26" i="3"/>
  <c r="AA28" i="3"/>
  <c r="Y55" i="3"/>
  <c r="Y57" i="3" s="1"/>
  <c r="X34" i="4"/>
  <c r="W44" i="3"/>
  <c r="AC14" i="4"/>
  <c r="AD9" i="4"/>
  <c r="AE67" i="2"/>
  <c r="AA11" i="4" s="1"/>
  <c r="AF49" i="2"/>
  <c r="AE66" i="2"/>
  <c r="AA63" i="3" s="1"/>
  <c r="AB15" i="3"/>
  <c r="AC9" i="3"/>
  <c r="Z72" i="3"/>
  <c r="Y23" i="3"/>
  <c r="Y17" i="3"/>
  <c r="X30" i="3"/>
  <c r="X36" i="3"/>
  <c r="AF220" i="2"/>
  <c r="AG217" i="2"/>
  <c r="AF222" i="2"/>
  <c r="AC69" i="3"/>
  <c r="AC14" i="3"/>
  <c r="AI85" i="2"/>
  <c r="AH119" i="2"/>
  <c r="AD13" i="4" s="1"/>
  <c r="AH118" i="2"/>
  <c r="AI127" i="2"/>
  <c r="AH160" i="2"/>
  <c r="AD13" i="3" l="1"/>
  <c r="AD67" i="3"/>
  <c r="AB24" i="3"/>
  <c r="Z73" i="3"/>
  <c r="AE218" i="2"/>
  <c r="AA11" i="3"/>
  <c r="AF169" i="2"/>
  <c r="AB18" i="4" s="1"/>
  <c r="AF195" i="2"/>
  <c r="AB31" i="4" s="1"/>
  <c r="AF173" i="2"/>
  <c r="AB20" i="4" s="1"/>
  <c r="AF175" i="2"/>
  <c r="AB21" i="4" s="1"/>
  <c r="AF177" i="2"/>
  <c r="AB22" i="4" s="1"/>
  <c r="AF191" i="2"/>
  <c r="AB29" i="4" s="1"/>
  <c r="AF189" i="2"/>
  <c r="AB28" i="4" s="1"/>
  <c r="AF167" i="2"/>
  <c r="AB17" i="4" s="1"/>
  <c r="AF193" i="2"/>
  <c r="AB30" i="4" s="1"/>
  <c r="AF187" i="2"/>
  <c r="AB27" i="4" s="1"/>
  <c r="AF185" i="2"/>
  <c r="AB26" i="4" s="1"/>
  <c r="AF183" i="2"/>
  <c r="AB25" i="4" s="1"/>
  <c r="AF181" i="2"/>
  <c r="AB24" i="4" s="1"/>
  <c r="AF179" i="2"/>
  <c r="AB23" i="4" s="1"/>
  <c r="AF171" i="2"/>
  <c r="AB19" i="4" s="1"/>
  <c r="AG165" i="2"/>
  <c r="AF212" i="2"/>
  <c r="AA32" i="4"/>
  <c r="AF228" i="2"/>
  <c r="AB64" i="3" s="1"/>
  <c r="AA53" i="3"/>
  <c r="AC26" i="3"/>
  <c r="AB41" i="3"/>
  <c r="AA37" i="3"/>
  <c r="Z55" i="3"/>
  <c r="Z57" i="3" s="1"/>
  <c r="AA42" i="3"/>
  <c r="AA54" i="3"/>
  <c r="AB28" i="3"/>
  <c r="AB40" i="3"/>
  <c r="Z15" i="4"/>
  <c r="AC27" i="3"/>
  <c r="X44" i="3"/>
  <c r="Y34" i="4"/>
  <c r="AG220" i="2"/>
  <c r="AH217" i="2"/>
  <c r="AG222" i="2"/>
  <c r="Y30" i="3"/>
  <c r="Y36" i="3"/>
  <c r="AC15" i="3"/>
  <c r="AD9" i="3"/>
  <c r="AD14" i="4"/>
  <c r="AE9" i="4"/>
  <c r="AJ85" i="2"/>
  <c r="AI119" i="2"/>
  <c r="AE13" i="4" s="1"/>
  <c r="AI118" i="2"/>
  <c r="AA72" i="3"/>
  <c r="AG49" i="2"/>
  <c r="AF66" i="2"/>
  <c r="AB63" i="3" s="1"/>
  <c r="AF67" i="2"/>
  <c r="AB11" i="4" s="1"/>
  <c r="AD14" i="3"/>
  <c r="AD69" i="3"/>
  <c r="Z17" i="3"/>
  <c r="Z23" i="3"/>
  <c r="AI160" i="2"/>
  <c r="AJ127" i="2"/>
  <c r="AE13" i="3" l="1"/>
  <c r="AE67" i="3"/>
  <c r="AA73" i="3"/>
  <c r="AC24" i="3"/>
  <c r="AF218" i="2"/>
  <c r="AB11" i="3"/>
  <c r="AG181" i="2"/>
  <c r="AC24" i="4" s="1"/>
  <c r="AG185" i="2"/>
  <c r="AC26" i="4" s="1"/>
  <c r="AG179" i="2"/>
  <c r="AC23" i="4" s="1"/>
  <c r="AG193" i="2"/>
  <c r="AC30" i="4" s="1"/>
  <c r="AG187" i="2"/>
  <c r="AC27" i="4" s="1"/>
  <c r="AG183" i="2"/>
  <c r="AC25" i="4" s="1"/>
  <c r="AG167" i="2"/>
  <c r="AC17" i="4" s="1"/>
  <c r="AG169" i="2"/>
  <c r="AC18" i="4" s="1"/>
  <c r="AG191" i="2"/>
  <c r="AC29" i="4" s="1"/>
  <c r="AG189" i="2"/>
  <c r="AC28" i="4" s="1"/>
  <c r="AG195" i="2"/>
  <c r="AC31" i="4" s="1"/>
  <c r="AG171" i="2"/>
  <c r="AC19" i="4" s="1"/>
  <c r="AG175" i="2"/>
  <c r="AC21" i="4" s="1"/>
  <c r="AG173" i="2"/>
  <c r="AC20" i="4" s="1"/>
  <c r="AG177" i="2"/>
  <c r="AC22" i="4" s="1"/>
  <c r="AH165" i="2"/>
  <c r="AG212" i="2"/>
  <c r="AB32" i="4"/>
  <c r="AG228" i="2"/>
  <c r="AC64" i="3" s="1"/>
  <c r="AC28" i="3"/>
  <c r="AC41" i="3"/>
  <c r="Y44" i="3"/>
  <c r="Z34" i="4"/>
  <c r="AB54" i="3"/>
  <c r="AB53" i="3"/>
  <c r="AC40" i="3"/>
  <c r="AB37" i="3"/>
  <c r="AB42" i="3"/>
  <c r="AD27" i="3"/>
  <c r="AD26" i="3"/>
  <c r="AA55" i="3"/>
  <c r="AA15" i="4"/>
  <c r="AB72" i="3"/>
  <c r="AG66" i="2"/>
  <c r="AC63" i="3" s="1"/>
  <c r="AH49" i="2"/>
  <c r="AG67" i="2"/>
  <c r="AC11" i="4" s="1"/>
  <c r="AK85" i="2"/>
  <c r="AJ118" i="2"/>
  <c r="AJ119" i="2"/>
  <c r="AF13" i="4" s="1"/>
  <c r="AE14" i="4"/>
  <c r="AF9" i="4"/>
  <c r="AJ160" i="2"/>
  <c r="AK127" i="2"/>
  <c r="AA17" i="3"/>
  <c r="AA23" i="3"/>
  <c r="AE69" i="3"/>
  <c r="AE14" i="3"/>
  <c r="AD15" i="3"/>
  <c r="AE9" i="3"/>
  <c r="Z30" i="3"/>
  <c r="Z36" i="3"/>
  <c r="AH220" i="2"/>
  <c r="AI217" i="2"/>
  <c r="AH222" i="2"/>
  <c r="AD24" i="3" l="1"/>
  <c r="AF13" i="3"/>
  <c r="AF67" i="3"/>
  <c r="AB73" i="3"/>
  <c r="AG218" i="2"/>
  <c r="AC11" i="3"/>
  <c r="AH191" i="2"/>
  <c r="AD29" i="4" s="1"/>
  <c r="AH169" i="2"/>
  <c r="AD18" i="4" s="1"/>
  <c r="AH171" i="2"/>
  <c r="AD19" i="4" s="1"/>
  <c r="AH185" i="2"/>
  <c r="AD26" i="4" s="1"/>
  <c r="AH187" i="2"/>
  <c r="AD27" i="4" s="1"/>
  <c r="AH175" i="2"/>
  <c r="AD21" i="4" s="1"/>
  <c r="AH177" i="2"/>
  <c r="AD22" i="4" s="1"/>
  <c r="AH179" i="2"/>
  <c r="AD23" i="4" s="1"/>
  <c r="AH183" i="2"/>
  <c r="AD25" i="4" s="1"/>
  <c r="AH167" i="2"/>
  <c r="AD17" i="4" s="1"/>
  <c r="AH181" i="2"/>
  <c r="AD24" i="4" s="1"/>
  <c r="AH195" i="2"/>
  <c r="AD31" i="4" s="1"/>
  <c r="AH189" i="2"/>
  <c r="AD28" i="4" s="1"/>
  <c r="AH173" i="2"/>
  <c r="AD20" i="4" s="1"/>
  <c r="AH193" i="2"/>
  <c r="AD30" i="4" s="1"/>
  <c r="AH212" i="2"/>
  <c r="AI165" i="2"/>
  <c r="AC32" i="4"/>
  <c r="AH228" i="2"/>
  <c r="AD64" i="3" s="1"/>
  <c r="AA34" i="4"/>
  <c r="AC53" i="3"/>
  <c r="AE26" i="3"/>
  <c r="AA57" i="3"/>
  <c r="AB15" i="4"/>
  <c r="AE27" i="3"/>
  <c r="AD40" i="3"/>
  <c r="Z44" i="3"/>
  <c r="AD41" i="3"/>
  <c r="AC37" i="3"/>
  <c r="AB55" i="3"/>
  <c r="AC54" i="3"/>
  <c r="AD28" i="3"/>
  <c r="AC42" i="3"/>
  <c r="AF14" i="4"/>
  <c r="AG9" i="4"/>
  <c r="AA36" i="3"/>
  <c r="AA30" i="3"/>
  <c r="AI220" i="2"/>
  <c r="AJ217" i="2"/>
  <c r="AI222" i="2"/>
  <c r="AK160" i="2"/>
  <c r="AL127" i="2"/>
  <c r="AH66" i="2"/>
  <c r="AD63" i="3" s="1"/>
  <c r="AI49" i="2"/>
  <c r="AH67" i="2"/>
  <c r="AD11" i="4" s="1"/>
  <c r="AE15" i="3"/>
  <c r="AF9" i="3"/>
  <c r="AL85" i="2"/>
  <c r="AK119" i="2"/>
  <c r="AG13" i="4" s="1"/>
  <c r="AK118" i="2"/>
  <c r="AF14" i="3"/>
  <c r="AF69" i="3"/>
  <c r="AC72" i="3"/>
  <c r="AB23" i="3"/>
  <c r="AB17" i="3"/>
  <c r="AG13" i="3" l="1"/>
  <c r="AG67" i="3"/>
  <c r="AC73" i="3"/>
  <c r="AE24" i="3"/>
  <c r="AH218" i="2"/>
  <c r="AD11" i="3"/>
  <c r="AI185" i="2"/>
  <c r="AE26" i="4" s="1"/>
  <c r="AI183" i="2"/>
  <c r="AE25" i="4" s="1"/>
  <c r="AI193" i="2"/>
  <c r="AE30" i="4" s="1"/>
  <c r="AI167" i="2"/>
  <c r="AE17" i="4" s="1"/>
  <c r="AI187" i="2"/>
  <c r="AE27" i="4" s="1"/>
  <c r="AI191" i="2"/>
  <c r="AE29" i="4" s="1"/>
  <c r="AI181" i="2"/>
  <c r="AE24" i="4" s="1"/>
  <c r="AI169" i="2"/>
  <c r="AE18" i="4" s="1"/>
  <c r="AI195" i="2"/>
  <c r="AE31" i="4" s="1"/>
  <c r="AI175" i="2"/>
  <c r="AE21" i="4" s="1"/>
  <c r="AI189" i="2"/>
  <c r="AE28" i="4" s="1"/>
  <c r="AI177" i="2"/>
  <c r="AE22" i="4" s="1"/>
  <c r="AI171" i="2"/>
  <c r="AE19" i="4" s="1"/>
  <c r="AI179" i="2"/>
  <c r="AE23" i="4" s="1"/>
  <c r="AI173" i="2"/>
  <c r="AE20" i="4" s="1"/>
  <c r="AD32" i="4"/>
  <c r="AI212" i="2"/>
  <c r="AJ165" i="2"/>
  <c r="AI228" i="2"/>
  <c r="AE64" i="3" s="1"/>
  <c r="AD42" i="3"/>
  <c r="AE41" i="3"/>
  <c r="AB34" i="4"/>
  <c r="AD37" i="3"/>
  <c r="AE40" i="3"/>
  <c r="AC15" i="4"/>
  <c r="AD54" i="3"/>
  <c r="AB57" i="3"/>
  <c r="AA44" i="3"/>
  <c r="AC55" i="3"/>
  <c r="AC57" i="3" s="1"/>
  <c r="AE28" i="3"/>
  <c r="AF27" i="3"/>
  <c r="AF26" i="3"/>
  <c r="AD53" i="3"/>
  <c r="AC17" i="3"/>
  <c r="AC23" i="3"/>
  <c r="AL119" i="2"/>
  <c r="AH13" i="4" s="1"/>
  <c r="AL118" i="2"/>
  <c r="AM85" i="2"/>
  <c r="AI67" i="2"/>
  <c r="AE11" i="4" s="1"/>
  <c r="AI66" i="2"/>
  <c r="AE63" i="3" s="1"/>
  <c r="AJ49" i="2"/>
  <c r="AD72" i="3"/>
  <c r="AB36" i="3"/>
  <c r="AB30" i="3"/>
  <c r="AL160" i="2"/>
  <c r="AM127" i="2"/>
  <c r="AJ222" i="2"/>
  <c r="AK217" i="2"/>
  <c r="AJ220" i="2"/>
  <c r="AG69" i="3"/>
  <c r="AG14" i="3"/>
  <c r="AF15" i="3"/>
  <c r="AG9" i="3"/>
  <c r="AG14" i="4"/>
  <c r="AH9" i="4"/>
  <c r="AH13" i="3" l="1"/>
  <c r="AH67" i="3"/>
  <c r="AD73" i="3"/>
  <c r="AF24" i="3"/>
  <c r="AI218" i="2"/>
  <c r="AE11" i="3"/>
  <c r="AJ169" i="2"/>
  <c r="AF18" i="4" s="1"/>
  <c r="AJ171" i="2"/>
  <c r="AF19" i="4" s="1"/>
  <c r="AJ167" i="2"/>
  <c r="AF17" i="4" s="1"/>
  <c r="AJ173" i="2"/>
  <c r="AF20" i="4" s="1"/>
  <c r="AJ177" i="2"/>
  <c r="AF22" i="4" s="1"/>
  <c r="AJ179" i="2"/>
  <c r="AF23" i="4" s="1"/>
  <c r="AJ181" i="2"/>
  <c r="AF24" i="4" s="1"/>
  <c r="AJ175" i="2"/>
  <c r="AF21" i="4" s="1"/>
  <c r="AJ191" i="2"/>
  <c r="AF29" i="4" s="1"/>
  <c r="AJ195" i="2"/>
  <c r="AF31" i="4" s="1"/>
  <c r="AJ185" i="2"/>
  <c r="AF26" i="4" s="1"/>
  <c r="AJ187" i="2"/>
  <c r="AF27" i="4" s="1"/>
  <c r="AJ183" i="2"/>
  <c r="AF25" i="4" s="1"/>
  <c r="AJ193" i="2"/>
  <c r="AF30" i="4" s="1"/>
  <c r="AJ189" i="2"/>
  <c r="AF28" i="4" s="1"/>
  <c r="AE32" i="4"/>
  <c r="AJ212" i="2"/>
  <c r="AK165" i="2"/>
  <c r="AJ228" i="2"/>
  <c r="AF64" i="3" s="1"/>
  <c r="AF40" i="3"/>
  <c r="AF28" i="3"/>
  <c r="AG26" i="3"/>
  <c r="AF41" i="3"/>
  <c r="AE42" i="3"/>
  <c r="AC34" i="4"/>
  <c r="AE53" i="3"/>
  <c r="AD15" i="4"/>
  <c r="AE37" i="3"/>
  <c r="AG27" i="3"/>
  <c r="AB44" i="3"/>
  <c r="AE54" i="3"/>
  <c r="AD55" i="3"/>
  <c r="AD57" i="3" s="1"/>
  <c r="AH14" i="4"/>
  <c r="AI9" i="4"/>
  <c r="AD23" i="3"/>
  <c r="AD17" i="3"/>
  <c r="AK222" i="2"/>
  <c r="AL217" i="2"/>
  <c r="AK220" i="2"/>
  <c r="AN127" i="2"/>
  <c r="AM160" i="2"/>
  <c r="AJ67" i="2"/>
  <c r="AF11" i="4" s="1"/>
  <c r="AJ66" i="2"/>
  <c r="AF63" i="3" s="1"/>
  <c r="AK49" i="2"/>
  <c r="AN85" i="2"/>
  <c r="AM118" i="2"/>
  <c r="AM119" i="2"/>
  <c r="AI13" i="4" s="1"/>
  <c r="AG15" i="3"/>
  <c r="AH9" i="3"/>
  <c r="AH14" i="3"/>
  <c r="AH69" i="3"/>
  <c r="AE72" i="3"/>
  <c r="AC36" i="3"/>
  <c r="AC30" i="3"/>
  <c r="AI13" i="3" l="1"/>
  <c r="AI67" i="3"/>
  <c r="AE73" i="3"/>
  <c r="AJ218" i="2"/>
  <c r="AF11" i="3"/>
  <c r="AG24" i="3"/>
  <c r="AK185" i="2"/>
  <c r="AG26" i="4" s="1"/>
  <c r="AK189" i="2"/>
  <c r="AG28" i="4" s="1"/>
  <c r="AK193" i="2"/>
  <c r="AG30" i="4" s="1"/>
  <c r="AK183" i="2"/>
  <c r="AG25" i="4" s="1"/>
  <c r="AK177" i="2"/>
  <c r="AG22" i="4" s="1"/>
  <c r="AK169" i="2"/>
  <c r="AG18" i="4" s="1"/>
  <c r="AK191" i="2"/>
  <c r="AG29" i="4" s="1"/>
  <c r="AK187" i="2"/>
  <c r="AG27" i="4" s="1"/>
  <c r="AK167" i="2"/>
  <c r="AG17" i="4" s="1"/>
  <c r="AK173" i="2"/>
  <c r="AG20" i="4" s="1"/>
  <c r="AK195" i="2"/>
  <c r="AG31" i="4" s="1"/>
  <c r="AK179" i="2"/>
  <c r="AG23" i="4" s="1"/>
  <c r="AK175" i="2"/>
  <c r="AG21" i="4" s="1"/>
  <c r="AK181" i="2"/>
  <c r="AG24" i="4" s="1"/>
  <c r="AK171" i="2"/>
  <c r="AG19" i="4" s="1"/>
  <c r="AF32" i="4"/>
  <c r="AL165" i="2"/>
  <c r="AK212" i="2"/>
  <c r="AK228" i="2"/>
  <c r="AG64" i="3" s="1"/>
  <c r="AE55" i="3"/>
  <c r="AE57" i="3" s="1"/>
  <c r="AF54" i="3"/>
  <c r="AC44" i="3"/>
  <c r="AG40" i="3"/>
  <c r="AG41" i="3"/>
  <c r="AF42" i="3"/>
  <c r="AH26" i="3"/>
  <c r="AH27" i="3"/>
  <c r="AF37" i="3"/>
  <c r="AD34" i="4"/>
  <c r="AF53" i="3"/>
  <c r="AE15" i="4"/>
  <c r="AG28" i="3"/>
  <c r="AE17" i="3"/>
  <c r="AE23" i="3"/>
  <c r="AH15" i="3"/>
  <c r="AI9" i="3"/>
  <c r="AI69" i="3"/>
  <c r="AI14" i="3"/>
  <c r="AO127" i="2"/>
  <c r="AN160" i="2"/>
  <c r="AD36" i="3"/>
  <c r="AD30" i="3"/>
  <c r="AN118" i="2"/>
  <c r="AO85" i="2"/>
  <c r="AN119" i="2"/>
  <c r="AJ13" i="4" s="1"/>
  <c r="AL220" i="2"/>
  <c r="AM217" i="2"/>
  <c r="AL222" i="2"/>
  <c r="AI14" i="4"/>
  <c r="AJ9" i="4"/>
  <c r="AK66" i="2"/>
  <c r="AG63" i="3" s="1"/>
  <c r="AK67" i="2"/>
  <c r="AG11" i="4" s="1"/>
  <c r="AL49" i="2"/>
  <c r="AF72" i="3"/>
  <c r="AH24" i="3" l="1"/>
  <c r="AI27" i="3"/>
  <c r="AI26" i="3"/>
  <c r="AJ13" i="3"/>
  <c r="AJ26" i="3" s="1"/>
  <c r="AJ40" i="3" s="1"/>
  <c r="AJ53" i="3" s="1"/>
  <c r="AJ67" i="3"/>
  <c r="AF73" i="3"/>
  <c r="AK218" i="2"/>
  <c r="AG11" i="3"/>
  <c r="AL195" i="2"/>
  <c r="AH31" i="4" s="1"/>
  <c r="AL167" i="2"/>
  <c r="AH17" i="4" s="1"/>
  <c r="AL177" i="2"/>
  <c r="AH22" i="4" s="1"/>
  <c r="AL171" i="2"/>
  <c r="AH19" i="4" s="1"/>
  <c r="AL173" i="2"/>
  <c r="AH20" i="4" s="1"/>
  <c r="AL175" i="2"/>
  <c r="AH21" i="4" s="1"/>
  <c r="AL179" i="2"/>
  <c r="AH23" i="4" s="1"/>
  <c r="AL181" i="2"/>
  <c r="AH24" i="4" s="1"/>
  <c r="AL183" i="2"/>
  <c r="AH25" i="4" s="1"/>
  <c r="AL187" i="2"/>
  <c r="AH27" i="4" s="1"/>
  <c r="AL189" i="2"/>
  <c r="AH28" i="4" s="1"/>
  <c r="AL191" i="2"/>
  <c r="AH29" i="4" s="1"/>
  <c r="AL169" i="2"/>
  <c r="AH18" i="4" s="1"/>
  <c r="AL185" i="2"/>
  <c r="AH26" i="4" s="1"/>
  <c r="AL193" i="2"/>
  <c r="AH30" i="4" s="1"/>
  <c r="AG32" i="4"/>
  <c r="AM165" i="2"/>
  <c r="AL212" i="2"/>
  <c r="AH40" i="3"/>
  <c r="AG42" i="3"/>
  <c r="AF55" i="3"/>
  <c r="AF57" i="3" s="1"/>
  <c r="AF15" i="4"/>
  <c r="AE34" i="4"/>
  <c r="AG54" i="3"/>
  <c r="AH28" i="3"/>
  <c r="AG53" i="3"/>
  <c r="AL228" i="2"/>
  <c r="AH64" i="3" s="1"/>
  <c r="AD44" i="3"/>
  <c r="AG37" i="3"/>
  <c r="AH41" i="3"/>
  <c r="AO118" i="2"/>
  <c r="AP85" i="2"/>
  <c r="AO119" i="2"/>
  <c r="AK13" i="4" s="1"/>
  <c r="AM220" i="2"/>
  <c r="AM228" i="2" s="1"/>
  <c r="AI64" i="3" s="1"/>
  <c r="AM222" i="2"/>
  <c r="AN217" i="2"/>
  <c r="AP127" i="2"/>
  <c r="AO160" i="2"/>
  <c r="AJ14" i="4"/>
  <c r="AK9" i="4"/>
  <c r="AI15" i="3"/>
  <c r="AJ9" i="3"/>
  <c r="AL67" i="2"/>
  <c r="AH11" i="4" s="1"/>
  <c r="AL66" i="2"/>
  <c r="AH63" i="3" s="1"/>
  <c r="AM49" i="2"/>
  <c r="AG72" i="3"/>
  <c r="AF23" i="3"/>
  <c r="AF17" i="3"/>
  <c r="AE36" i="3"/>
  <c r="AE30" i="3"/>
  <c r="AJ69" i="3"/>
  <c r="AJ14" i="3"/>
  <c r="C25" i="4" a="1"/>
  <c r="C19" i="4" a="1"/>
  <c r="C29" i="4" a="1"/>
  <c r="C22" i="4" a="1"/>
  <c r="C17" i="4" a="1"/>
  <c r="C26" i="4" a="1"/>
  <c r="C27" i="4" a="1"/>
  <c r="C21" i="4" a="1"/>
  <c r="C28" i="4" a="1"/>
  <c r="C23" i="4" a="1"/>
  <c r="C20" i="4" a="1"/>
  <c r="C31" i="4" a="1"/>
  <c r="C30" i="4" a="1"/>
  <c r="C24" i="4" a="1"/>
  <c r="C18" i="4" a="1"/>
  <c r="AI41" i="3" l="1"/>
  <c r="AI28" i="3"/>
  <c r="AJ27" i="3"/>
  <c r="AI40" i="3"/>
  <c r="AK13" i="3"/>
  <c r="AK67" i="3"/>
  <c r="C18" i="4"/>
  <c r="C20" i="4"/>
  <c r="C29" i="4"/>
  <c r="C19" i="4"/>
  <c r="C28" i="4"/>
  <c r="C22" i="4"/>
  <c r="C26" i="4"/>
  <c r="C25" i="4"/>
  <c r="C31" i="4"/>
  <c r="C27" i="4"/>
  <c r="C24" i="4"/>
  <c r="C21" i="4"/>
  <c r="C30" i="4"/>
  <c r="C23" i="4"/>
  <c r="AG73" i="3"/>
  <c r="AL218" i="2"/>
  <c r="AH11" i="3"/>
  <c r="AI24" i="3"/>
  <c r="C17" i="4"/>
  <c r="AH32" i="4"/>
  <c r="AM212" i="2"/>
  <c r="AN165" i="2"/>
  <c r="AH37" i="3"/>
  <c r="AE44" i="3"/>
  <c r="AH54" i="3"/>
  <c r="AG55" i="3"/>
  <c r="AG57" i="3" s="1"/>
  <c r="AH53" i="3"/>
  <c r="AG15" i="4"/>
  <c r="AF34" i="4"/>
  <c r="AH42" i="3"/>
  <c r="AJ15" i="3"/>
  <c r="AK9" i="3"/>
  <c r="AN220" i="2"/>
  <c r="AO217" i="2"/>
  <c r="AN222" i="2"/>
  <c r="AN228" i="2" s="1"/>
  <c r="AJ64" i="3" s="1"/>
  <c r="AF30" i="3"/>
  <c r="AF36" i="3"/>
  <c r="AM67" i="2"/>
  <c r="AI11" i="4" s="1"/>
  <c r="AN49" i="2"/>
  <c r="AM66" i="2"/>
  <c r="AM218" i="2" s="1"/>
  <c r="AK14" i="4"/>
  <c r="AL9" i="4"/>
  <c r="AG23" i="3"/>
  <c r="AG17" i="3"/>
  <c r="AH72" i="3"/>
  <c r="AK69" i="3"/>
  <c r="AK14" i="3"/>
  <c r="AQ85" i="2"/>
  <c r="AP119" i="2"/>
  <c r="AL13" i="4" s="1"/>
  <c r="AP118" i="2"/>
  <c r="AQ127" i="2"/>
  <c r="AP160" i="2"/>
  <c r="C32" i="4" a="1"/>
  <c r="AI37" i="3" l="1"/>
  <c r="AJ24" i="3"/>
  <c r="AJ37" i="3" s="1"/>
  <c r="AI53" i="3"/>
  <c r="AJ41" i="3"/>
  <c r="AI42" i="3"/>
  <c r="AK27" i="3"/>
  <c r="AK26" i="3"/>
  <c r="AJ28" i="3"/>
  <c r="AI54" i="3"/>
  <c r="AI11" i="3"/>
  <c r="AI63" i="3"/>
  <c r="AI72" i="3" s="1"/>
  <c r="AL13" i="3"/>
  <c r="AL67" i="3"/>
  <c r="AH73" i="3"/>
  <c r="C32" i="4"/>
  <c r="AO165" i="2"/>
  <c r="AN212" i="2"/>
  <c r="AF44" i="3"/>
  <c r="AG34" i="4"/>
  <c r="AH15" i="4"/>
  <c r="AH55" i="3"/>
  <c r="AH57" i="3" s="1"/>
  <c r="AO49" i="2"/>
  <c r="AN66" i="2"/>
  <c r="AN218" i="2" s="1"/>
  <c r="AN67" i="2"/>
  <c r="AJ11" i="4" s="1"/>
  <c r="AR85" i="2"/>
  <c r="AQ119" i="2"/>
  <c r="AM13" i="4" s="1"/>
  <c r="AQ118" i="2"/>
  <c r="AI15" i="4"/>
  <c r="AI34" i="4" s="1"/>
  <c r="AK15" i="3"/>
  <c r="AL9" i="3"/>
  <c r="AG30" i="3"/>
  <c r="AG36" i="3"/>
  <c r="AL69" i="3"/>
  <c r="AL14" i="3"/>
  <c r="AQ160" i="2"/>
  <c r="AR127" i="2"/>
  <c r="AH23" i="3"/>
  <c r="AH17" i="3"/>
  <c r="AO220" i="2"/>
  <c r="AO228" i="2" s="1"/>
  <c r="AK64" i="3" s="1"/>
  <c r="AP217" i="2"/>
  <c r="AO222" i="2"/>
  <c r="AL14" i="4"/>
  <c r="AM9" i="4"/>
  <c r="AJ42" i="3" l="1"/>
  <c r="AL27" i="3"/>
  <c r="AK40" i="3"/>
  <c r="AK41" i="3"/>
  <c r="AI55" i="3"/>
  <c r="AL26" i="3"/>
  <c r="AJ54" i="3"/>
  <c r="AK28" i="3"/>
  <c r="AM13" i="3"/>
  <c r="AM67" i="3"/>
  <c r="AJ11" i="3"/>
  <c r="AJ63" i="3"/>
  <c r="AJ72" i="3" s="1"/>
  <c r="AI73" i="3"/>
  <c r="AK24" i="3"/>
  <c r="AO212" i="2"/>
  <c r="AP165" i="2"/>
  <c r="AG44" i="3"/>
  <c r="AH34" i="4"/>
  <c r="AS85" i="2"/>
  <c r="AR119" i="2"/>
  <c r="AN13" i="4" s="1"/>
  <c r="AR118" i="2"/>
  <c r="AI17" i="3"/>
  <c r="AI23" i="3"/>
  <c r="AM69" i="3"/>
  <c r="AM14" i="3"/>
  <c r="AM14" i="4"/>
  <c r="AN9" i="4"/>
  <c r="AH30" i="3"/>
  <c r="AH36" i="3"/>
  <c r="AL15" i="3"/>
  <c r="AM9" i="3"/>
  <c r="AR160" i="2"/>
  <c r="AS127" i="2"/>
  <c r="AJ15" i="4"/>
  <c r="AP220" i="2"/>
  <c r="AQ217" i="2"/>
  <c r="AP222" i="2"/>
  <c r="AP228" i="2" s="1"/>
  <c r="AL64" i="3" s="1"/>
  <c r="AO66" i="2"/>
  <c r="AO218" i="2" s="1"/>
  <c r="AP49" i="2"/>
  <c r="AO67" i="2"/>
  <c r="AK11" i="4" s="1"/>
  <c r="AK42" i="3" l="1"/>
  <c r="AK37" i="3"/>
  <c r="AL40" i="3"/>
  <c r="AM27" i="3"/>
  <c r="AI57" i="3"/>
  <c r="AK54" i="3"/>
  <c r="AK53" i="3"/>
  <c r="AL28" i="3"/>
  <c r="AL41" i="3"/>
  <c r="AJ34" i="4"/>
  <c r="AM26" i="3"/>
  <c r="AJ55" i="3"/>
  <c r="AK11" i="3"/>
  <c r="AK63" i="3"/>
  <c r="AK72" i="3" s="1"/>
  <c r="AN13" i="3"/>
  <c r="AN26" i="3" s="1"/>
  <c r="AN40" i="3" s="1"/>
  <c r="AN53" i="3" s="1"/>
  <c r="AN67" i="3"/>
  <c r="AJ73" i="3"/>
  <c r="AL24" i="3"/>
  <c r="AP212" i="2"/>
  <c r="AQ165" i="2"/>
  <c r="AH44" i="3"/>
  <c r="AJ23" i="3"/>
  <c r="AJ17" i="3"/>
  <c r="AM15" i="3"/>
  <c r="AN9" i="3"/>
  <c r="AI36" i="3"/>
  <c r="AI30" i="3"/>
  <c r="AK15" i="4"/>
  <c r="AS160" i="2"/>
  <c r="AT127" i="2"/>
  <c r="AN14" i="4"/>
  <c r="AO9" i="4"/>
  <c r="AP66" i="2"/>
  <c r="AP218" i="2" s="1"/>
  <c r="AQ49" i="2"/>
  <c r="AP67" i="2"/>
  <c r="AL11" i="4" s="1"/>
  <c r="AQ220" i="2"/>
  <c r="AR217" i="2"/>
  <c r="AQ228" i="2"/>
  <c r="AM64" i="3" s="1"/>
  <c r="AQ222" i="2"/>
  <c r="AN69" i="3"/>
  <c r="AN14" i="3"/>
  <c r="AT85" i="2"/>
  <c r="AS119" i="2"/>
  <c r="AO13" i="4" s="1"/>
  <c r="AS118" i="2"/>
  <c r="AI44" i="3" l="1"/>
  <c r="AL42" i="3"/>
  <c r="AM28" i="3"/>
  <c r="AJ57" i="3"/>
  <c r="AM41" i="3"/>
  <c r="AM40" i="3"/>
  <c r="AL53" i="3"/>
  <c r="AK34" i="4"/>
  <c r="AL37" i="3"/>
  <c r="AN27" i="3"/>
  <c r="AL54" i="3"/>
  <c r="AK55" i="3"/>
  <c r="AO13" i="3"/>
  <c r="AO67" i="3"/>
  <c r="AL11" i="3"/>
  <c r="AL63" i="3"/>
  <c r="AL72" i="3" s="1"/>
  <c r="AK73" i="3"/>
  <c r="AM24" i="3"/>
  <c r="AQ212" i="2"/>
  <c r="AR165" i="2"/>
  <c r="AR222" i="2"/>
  <c r="AR228" i="2" s="1"/>
  <c r="AN64" i="3" s="1"/>
  <c r="AR220" i="2"/>
  <c r="AS217" i="2"/>
  <c r="AT119" i="2"/>
  <c r="AP13" i="4" s="1"/>
  <c r="AT118" i="2"/>
  <c r="AU85" i="2"/>
  <c r="AL15" i="4"/>
  <c r="AO14" i="4"/>
  <c r="AP9" i="4"/>
  <c r="AJ36" i="3"/>
  <c r="AJ30" i="3"/>
  <c r="AQ67" i="2"/>
  <c r="AM11" i="4" s="1"/>
  <c r="AQ66" i="2"/>
  <c r="AQ218" i="2" s="1"/>
  <c r="AR49" i="2"/>
  <c r="AT160" i="2"/>
  <c r="AU127" i="2"/>
  <c r="AK17" i="3"/>
  <c r="AK23" i="3"/>
  <c r="AO14" i="3"/>
  <c r="AO69" i="3"/>
  <c r="AN15" i="3"/>
  <c r="AO9" i="3"/>
  <c r="AM53" i="3" l="1"/>
  <c r="AL34" i="4"/>
  <c r="AN28" i="3"/>
  <c r="AO26" i="3"/>
  <c r="AM54" i="3"/>
  <c r="AK57" i="3"/>
  <c r="AO27" i="3"/>
  <c r="AM42" i="3"/>
  <c r="AM37" i="3"/>
  <c r="AN41" i="3"/>
  <c r="AL55" i="3"/>
  <c r="AJ44" i="3"/>
  <c r="AP13" i="3"/>
  <c r="AP26" i="3" s="1"/>
  <c r="AP40" i="3" s="1"/>
  <c r="AP53" i="3" s="1"/>
  <c r="AP67" i="3"/>
  <c r="AM11" i="3"/>
  <c r="AM63" i="3"/>
  <c r="AM72" i="3" s="1"/>
  <c r="AL73" i="3"/>
  <c r="AN24" i="3"/>
  <c r="AR212" i="2"/>
  <c r="AS165" i="2"/>
  <c r="AV127" i="2"/>
  <c r="AU160" i="2"/>
  <c r="AP14" i="4"/>
  <c r="AQ9" i="4"/>
  <c r="AP69" i="3"/>
  <c r="AP14" i="3"/>
  <c r="AL17" i="3"/>
  <c r="AL23" i="3"/>
  <c r="AV85" i="2"/>
  <c r="AU118" i="2"/>
  <c r="AU119" i="2"/>
  <c r="AQ13" i="4" s="1"/>
  <c r="AO15" i="3"/>
  <c r="AP9" i="3"/>
  <c r="AR67" i="2"/>
  <c r="AN11" i="4" s="1"/>
  <c r="AR66" i="2"/>
  <c r="AR218" i="2" s="1"/>
  <c r="AS49" i="2"/>
  <c r="AK36" i="3"/>
  <c r="AK30" i="3"/>
  <c r="AM15" i="4"/>
  <c r="AS222" i="2"/>
  <c r="AS220" i="2"/>
  <c r="AS228" i="2" s="1"/>
  <c r="AO64" i="3" s="1"/>
  <c r="AT217" i="2"/>
  <c r="AO41" i="3" l="1"/>
  <c r="AK44" i="3"/>
  <c r="AO40" i="3"/>
  <c r="AM55" i="3"/>
  <c r="AL57" i="3"/>
  <c r="AN42" i="3"/>
  <c r="AO28" i="3"/>
  <c r="AN37" i="3"/>
  <c r="AN54" i="3"/>
  <c r="AP27" i="3"/>
  <c r="AM34" i="4"/>
  <c r="AN11" i="3"/>
  <c r="AN63" i="3"/>
  <c r="AN72" i="3" s="1"/>
  <c r="AQ13" i="3"/>
  <c r="AQ67" i="3"/>
  <c r="AM73" i="3"/>
  <c r="AO24" i="3"/>
  <c r="AS212" i="2"/>
  <c r="AT165" i="2"/>
  <c r="AN15" i="4"/>
  <c r="AT220" i="2"/>
  <c r="AU217" i="2"/>
  <c r="AT228" i="2"/>
  <c r="AP64" i="3" s="1"/>
  <c r="AT222" i="2"/>
  <c r="AP15" i="3"/>
  <c r="AQ9" i="3"/>
  <c r="AQ14" i="4"/>
  <c r="AR9" i="4"/>
  <c r="AM17" i="3"/>
  <c r="AM23" i="3"/>
  <c r="AQ26" i="3"/>
  <c r="AV118" i="2"/>
  <c r="AW85" i="2"/>
  <c r="AV119" i="2"/>
  <c r="AR13" i="4" s="1"/>
  <c r="AQ69" i="3"/>
  <c r="AQ14" i="3"/>
  <c r="AT49" i="2"/>
  <c r="AS67" i="2"/>
  <c r="AO11" i="4" s="1"/>
  <c r="AS66" i="2"/>
  <c r="AS218" i="2" s="1"/>
  <c r="AL36" i="3"/>
  <c r="AL30" i="3"/>
  <c r="AW127" i="2"/>
  <c r="AV160" i="2"/>
  <c r="AO42" i="3" l="1"/>
  <c r="AQ40" i="3"/>
  <c r="AN55" i="3"/>
  <c r="AQ27" i="3"/>
  <c r="AN34" i="4"/>
  <c r="AM57" i="3"/>
  <c r="AO53" i="3"/>
  <c r="AP28" i="3"/>
  <c r="AP41" i="3"/>
  <c r="AL44" i="3"/>
  <c r="AO37" i="3"/>
  <c r="AO54" i="3"/>
  <c r="AR13" i="3"/>
  <c r="AR67" i="3"/>
  <c r="AO11" i="3"/>
  <c r="AO63" i="3"/>
  <c r="AO72" i="3" s="1"/>
  <c r="AN73" i="3"/>
  <c r="AP24" i="3"/>
  <c r="AP37" i="3" s="1"/>
  <c r="AT212" i="2"/>
  <c r="AU165" i="2"/>
  <c r="AR69" i="3"/>
  <c r="AR14" i="3"/>
  <c r="AM36" i="3"/>
  <c r="AM30" i="3"/>
  <c r="AX127" i="2"/>
  <c r="AW160" i="2"/>
  <c r="AQ15" i="3"/>
  <c r="AR9" i="3"/>
  <c r="AR14" i="4"/>
  <c r="AS9" i="4"/>
  <c r="AW118" i="2"/>
  <c r="AW119" i="2"/>
  <c r="AS13" i="4" s="1"/>
  <c r="AX85" i="2"/>
  <c r="AN23" i="3"/>
  <c r="AN17" i="3"/>
  <c r="AO15" i="4"/>
  <c r="AU220" i="2"/>
  <c r="AU228" i="2" s="1"/>
  <c r="AQ64" i="3" s="1"/>
  <c r="AU222" i="2"/>
  <c r="AV217" i="2"/>
  <c r="AT67" i="2"/>
  <c r="AP11" i="4" s="1"/>
  <c r="AT66" i="2"/>
  <c r="AT218" i="2" s="1"/>
  <c r="AU49" i="2"/>
  <c r="AP42" i="3" l="1"/>
  <c r="AR27" i="3"/>
  <c r="AO34" i="4"/>
  <c r="AR26" i="3"/>
  <c r="AQ41" i="3"/>
  <c r="AM44" i="3"/>
  <c r="AN57" i="3"/>
  <c r="AQ28" i="3"/>
  <c r="AQ53" i="3"/>
  <c r="AP54" i="3"/>
  <c r="AO55" i="3"/>
  <c r="AS13" i="3"/>
  <c r="AS26" i="3" s="1"/>
  <c r="AS40" i="3" s="1"/>
  <c r="AS53" i="3" s="1"/>
  <c r="AS67" i="3"/>
  <c r="AP11" i="3"/>
  <c r="AP63" i="3"/>
  <c r="AP72" i="3" s="1"/>
  <c r="AO73" i="3"/>
  <c r="AQ24" i="3"/>
  <c r="AU212" i="2"/>
  <c r="AV165" i="2"/>
  <c r="AY85" i="2"/>
  <c r="AX119" i="2"/>
  <c r="AT13" i="4" s="1"/>
  <c r="AX118" i="2"/>
  <c r="AV220" i="2"/>
  <c r="AV228" i="2" s="1"/>
  <c r="AR64" i="3" s="1"/>
  <c r="AW217" i="2"/>
  <c r="AV222" i="2"/>
  <c r="AS69" i="3"/>
  <c r="AS14" i="3"/>
  <c r="AY127" i="2"/>
  <c r="AX160" i="2"/>
  <c r="AO23" i="3"/>
  <c r="AO17" i="3"/>
  <c r="AS14" i="4"/>
  <c r="AT9" i="4"/>
  <c r="AU67" i="2"/>
  <c r="AQ11" i="4" s="1"/>
  <c r="AV49" i="2"/>
  <c r="AU66" i="2"/>
  <c r="AU218" i="2" s="1"/>
  <c r="AP15" i="4"/>
  <c r="AN30" i="3"/>
  <c r="AN36" i="3"/>
  <c r="AR15" i="3"/>
  <c r="AS9" i="3"/>
  <c r="AP34" i="4" l="1"/>
  <c r="AQ42" i="3"/>
  <c r="AS27" i="3"/>
  <c r="AQ54" i="3"/>
  <c r="AR40" i="3"/>
  <c r="AO57" i="3"/>
  <c r="AR41" i="3"/>
  <c r="AR28" i="3"/>
  <c r="AN44" i="3"/>
  <c r="AQ37" i="3"/>
  <c r="AP55" i="3"/>
  <c r="AQ11" i="3"/>
  <c r="AQ63" i="3"/>
  <c r="AQ72" i="3" s="1"/>
  <c r="AT13" i="3"/>
  <c r="AT67" i="3"/>
  <c r="AP73" i="3"/>
  <c r="AR24" i="3"/>
  <c r="AW165" i="2"/>
  <c r="AV212" i="2"/>
  <c r="AS15" i="3"/>
  <c r="AT9" i="3"/>
  <c r="AP23" i="3"/>
  <c r="AP17" i="3"/>
  <c r="AO30" i="3"/>
  <c r="AO36" i="3"/>
  <c r="AT69" i="3"/>
  <c r="AT14" i="3"/>
  <c r="AY160" i="2"/>
  <c r="AZ127" i="2"/>
  <c r="AW49" i="2"/>
  <c r="AV66" i="2"/>
  <c r="AV218" i="2" s="1"/>
  <c r="AV67" i="2"/>
  <c r="AR11" i="4" s="1"/>
  <c r="AQ15" i="4"/>
  <c r="AT14" i="4"/>
  <c r="AU9" i="4"/>
  <c r="AW220" i="2"/>
  <c r="AX217" i="2"/>
  <c r="AW228" i="2"/>
  <c r="AS64" i="3" s="1"/>
  <c r="AW222" i="2"/>
  <c r="AZ85" i="2"/>
  <c r="AY119" i="2"/>
  <c r="AU13" i="4" s="1"/>
  <c r="AY118" i="2"/>
  <c r="AR42" i="3" l="1"/>
  <c r="AT26" i="3"/>
  <c r="AR53" i="3"/>
  <c r="AS28" i="3"/>
  <c r="AP57" i="3"/>
  <c r="AS41" i="3"/>
  <c r="AT27" i="3"/>
  <c r="AQ34" i="4"/>
  <c r="AQ55" i="3"/>
  <c r="AR54" i="3"/>
  <c r="AO44" i="3"/>
  <c r="AR37" i="3"/>
  <c r="AR11" i="3"/>
  <c r="AR63" i="3"/>
  <c r="AR72" i="3" s="1"/>
  <c r="AU13" i="3"/>
  <c r="AU67" i="3"/>
  <c r="AQ73" i="3"/>
  <c r="AS24" i="3"/>
  <c r="AW212" i="2"/>
  <c r="AX165" i="2"/>
  <c r="AU69" i="3"/>
  <c r="AU14" i="3"/>
  <c r="AU14" i="4"/>
  <c r="AV9" i="4"/>
  <c r="AR15" i="4"/>
  <c r="AQ23" i="3"/>
  <c r="AQ17" i="3"/>
  <c r="BA85" i="2"/>
  <c r="AZ119" i="2"/>
  <c r="AV13" i="4" s="1"/>
  <c r="AZ118" i="2"/>
  <c r="AW66" i="2"/>
  <c r="AW218" i="2" s="1"/>
  <c r="AX49" i="2"/>
  <c r="AW67" i="2"/>
  <c r="AS11" i="4" s="1"/>
  <c r="AP30" i="3"/>
  <c r="AP36" i="3"/>
  <c r="AX220" i="2"/>
  <c r="AY217" i="2"/>
  <c r="AX222" i="2"/>
  <c r="AX228" i="2" s="1"/>
  <c r="AT64" i="3" s="1"/>
  <c r="AT15" i="3"/>
  <c r="AU9" i="3"/>
  <c r="AZ160" i="2"/>
  <c r="BA127" i="2"/>
  <c r="AR73" i="3" l="1"/>
  <c r="AU27" i="3"/>
  <c r="AS54" i="3"/>
  <c r="AP44" i="3"/>
  <c r="AS42" i="3"/>
  <c r="AU26" i="3"/>
  <c r="AT40" i="3"/>
  <c r="AT41" i="3"/>
  <c r="AT28" i="3"/>
  <c r="AS37" i="3"/>
  <c r="AR34" i="4"/>
  <c r="AQ57" i="3"/>
  <c r="AR55" i="3"/>
  <c r="AS11" i="3"/>
  <c r="AS63" i="3"/>
  <c r="AS72" i="3" s="1"/>
  <c r="AV13" i="3"/>
  <c r="AV26" i="3" s="1"/>
  <c r="AV40" i="3" s="1"/>
  <c r="AV53" i="3" s="1"/>
  <c r="AV67" i="3"/>
  <c r="AT24" i="3"/>
  <c r="AY165" i="2"/>
  <c r="AX212" i="2"/>
  <c r="AS15" i="4"/>
  <c r="BB85" i="2"/>
  <c r="BA119" i="2"/>
  <c r="AW13" i="4" s="1"/>
  <c r="BA118" i="2"/>
  <c r="AX66" i="2"/>
  <c r="AX218" i="2" s="1"/>
  <c r="AY49" i="2"/>
  <c r="AX67" i="2"/>
  <c r="AT11" i="4" s="1"/>
  <c r="BA160" i="2"/>
  <c r="BB127" i="2"/>
  <c r="AY220" i="2"/>
  <c r="AZ217" i="2"/>
  <c r="AY222" i="2"/>
  <c r="AY228" i="2" s="1"/>
  <c r="AU64" i="3" s="1"/>
  <c r="AQ36" i="3"/>
  <c r="AQ30" i="3"/>
  <c r="AV14" i="4"/>
  <c r="AW9" i="4"/>
  <c r="AV69" i="3"/>
  <c r="AV14" i="3"/>
  <c r="AR23" i="3"/>
  <c r="AR17" i="3"/>
  <c r="AU15" i="3"/>
  <c r="AV9" i="3"/>
  <c r="AS73" i="3" l="1"/>
  <c r="AT42" i="3"/>
  <c r="AT53" i="3"/>
  <c r="AT54" i="3"/>
  <c r="AU40" i="3"/>
  <c r="AV27" i="3"/>
  <c r="AS34" i="4"/>
  <c r="AR57" i="3"/>
  <c r="AS55" i="3"/>
  <c r="AU28" i="3"/>
  <c r="AQ44" i="3"/>
  <c r="AT37" i="3"/>
  <c r="AU41" i="3"/>
  <c r="AT11" i="3"/>
  <c r="AT63" i="3"/>
  <c r="AT72" i="3" s="1"/>
  <c r="AW13" i="3"/>
  <c r="AW67" i="3"/>
  <c r="AU24" i="3"/>
  <c r="AZ165" i="2"/>
  <c r="AY212" i="2"/>
  <c r="AS23" i="3"/>
  <c r="AS17" i="3"/>
  <c r="AW69" i="3"/>
  <c r="AW14" i="3"/>
  <c r="AT15" i="4"/>
  <c r="AY67" i="2"/>
  <c r="AU11" i="4" s="1"/>
  <c r="AZ49" i="2"/>
  <c r="AY66" i="2"/>
  <c r="AY218" i="2" s="1"/>
  <c r="AV15" i="3"/>
  <c r="AW9" i="3"/>
  <c r="AW14" i="4"/>
  <c r="AX9" i="4"/>
  <c r="AZ228" i="2"/>
  <c r="AV64" i="3" s="1"/>
  <c r="AZ222" i="2"/>
  <c r="AZ220" i="2"/>
  <c r="BA217" i="2"/>
  <c r="AR36" i="3"/>
  <c r="AR30" i="3"/>
  <c r="BB119" i="2"/>
  <c r="AX13" i="4" s="1"/>
  <c r="BB118" i="2"/>
  <c r="BC85" i="2"/>
  <c r="BB160" i="2"/>
  <c r="BC127" i="2"/>
  <c r="AT73" i="3" l="1"/>
  <c r="AS57" i="3"/>
  <c r="AT34" i="4"/>
  <c r="AV41" i="3"/>
  <c r="AV28" i="3"/>
  <c r="AU54" i="3"/>
  <c r="AU53" i="3"/>
  <c r="AW26" i="3"/>
  <c r="AW27" i="3"/>
  <c r="AR44" i="3"/>
  <c r="AU37" i="3"/>
  <c r="AU42" i="3"/>
  <c r="AT55" i="3"/>
  <c r="AU11" i="3"/>
  <c r="AU63" i="3"/>
  <c r="AU72" i="3" s="1"/>
  <c r="AX13" i="3"/>
  <c r="AX67" i="3"/>
  <c r="AV24" i="3"/>
  <c r="AZ212" i="2"/>
  <c r="BA165" i="2"/>
  <c r="BD127" i="2"/>
  <c r="BC160" i="2"/>
  <c r="AU15" i="4"/>
  <c r="AX14" i="4"/>
  <c r="AY9" i="4"/>
  <c r="BD85" i="2"/>
  <c r="BC118" i="2"/>
  <c r="BC119" i="2"/>
  <c r="AY13" i="4" s="1"/>
  <c r="AX69" i="3"/>
  <c r="AX14" i="3"/>
  <c r="AW15" i="3"/>
  <c r="AX9" i="3"/>
  <c r="BA222" i="2"/>
  <c r="BB217" i="2"/>
  <c r="BA228" i="2"/>
  <c r="AW64" i="3" s="1"/>
  <c r="BA220" i="2"/>
  <c r="AT23" i="3"/>
  <c r="AT17" i="3"/>
  <c r="AZ67" i="2"/>
  <c r="AV11" i="4" s="1"/>
  <c r="BA49" i="2"/>
  <c r="AZ66" i="2"/>
  <c r="AZ218" i="2" s="1"/>
  <c r="AS36" i="3"/>
  <c r="AS30" i="3"/>
  <c r="AU73" i="3" l="1"/>
  <c r="AW41" i="3"/>
  <c r="AW40" i="3"/>
  <c r="AX27" i="3"/>
  <c r="AU34" i="4"/>
  <c r="AS44" i="3"/>
  <c r="AX26" i="3"/>
  <c r="AT57" i="3"/>
  <c r="AV42" i="3"/>
  <c r="AU55" i="3"/>
  <c r="AV54" i="3"/>
  <c r="AW28" i="3"/>
  <c r="AV37" i="3"/>
  <c r="AW24" i="3"/>
  <c r="AV11" i="3"/>
  <c r="AV63" i="3"/>
  <c r="AV72" i="3" s="1"/>
  <c r="AY13" i="3"/>
  <c r="AY26" i="3" s="1"/>
  <c r="AY40" i="3" s="1"/>
  <c r="AY53" i="3" s="1"/>
  <c r="AY67" i="3"/>
  <c r="BA212" i="2"/>
  <c r="BB165" i="2"/>
  <c r="BB220" i="2"/>
  <c r="BC217" i="2"/>
  <c r="BB228" i="2"/>
  <c r="AX64" i="3" s="1"/>
  <c r="BB222" i="2"/>
  <c r="AX15" i="3"/>
  <c r="AY9" i="3"/>
  <c r="BA67" i="2"/>
  <c r="AW11" i="4" s="1"/>
  <c r="BA66" i="2"/>
  <c r="BA218" i="2" s="1"/>
  <c r="BB49" i="2"/>
  <c r="AV15" i="4"/>
  <c r="AT36" i="3"/>
  <c r="AT30" i="3"/>
  <c r="BD118" i="2"/>
  <c r="BE85" i="2"/>
  <c r="BD119" i="2"/>
  <c r="AZ13" i="4" s="1"/>
  <c r="AY69" i="3"/>
  <c r="AY14" i="3"/>
  <c r="AU17" i="3"/>
  <c r="AU23" i="3"/>
  <c r="AY14" i="4"/>
  <c r="AZ9" i="4"/>
  <c r="BE127" i="2"/>
  <c r="BD160" i="2"/>
  <c r="AV73" i="3" l="1"/>
  <c r="AV55" i="3"/>
  <c r="AV34" i="4"/>
  <c r="AW37" i="3"/>
  <c r="AY27" i="3"/>
  <c r="AW42" i="3"/>
  <c r="AX41" i="3"/>
  <c r="AX40" i="3"/>
  <c r="AX28" i="3"/>
  <c r="AW53" i="3"/>
  <c r="AT44" i="3"/>
  <c r="AU57" i="3"/>
  <c r="AW54" i="3"/>
  <c r="AW11" i="3"/>
  <c r="AW63" i="3"/>
  <c r="AW72" i="3" s="1"/>
  <c r="AZ13" i="3"/>
  <c r="AZ26" i="3" s="1"/>
  <c r="AZ67" i="3"/>
  <c r="AX24" i="3"/>
  <c r="BB212" i="2"/>
  <c r="BC165" i="2"/>
  <c r="AZ69" i="3"/>
  <c r="AZ14" i="3"/>
  <c r="AV23" i="3"/>
  <c r="AV17" i="3"/>
  <c r="BF127" i="2"/>
  <c r="BF160" i="2" s="1"/>
  <c r="BE160" i="2"/>
  <c r="AZ14" i="4"/>
  <c r="BA9" i="4"/>
  <c r="BE118" i="2"/>
  <c r="BE119" i="2"/>
  <c r="BA13" i="4" s="1"/>
  <c r="BF85" i="2"/>
  <c r="BB67" i="2"/>
  <c r="AX11" i="4" s="1"/>
  <c r="BB66" i="2"/>
  <c r="BB218" i="2" s="1"/>
  <c r="BC49" i="2"/>
  <c r="AU36" i="3"/>
  <c r="AU30" i="3"/>
  <c r="AW15" i="4"/>
  <c r="BC220" i="2"/>
  <c r="BC228" i="2"/>
  <c r="AY64" i="3" s="1"/>
  <c r="BC222" i="2"/>
  <c r="BD217" i="2"/>
  <c r="AY15" i="3"/>
  <c r="AZ9" i="3"/>
  <c r="AW73" i="3" l="1"/>
  <c r="AZ40" i="3"/>
  <c r="AX54" i="3"/>
  <c r="AX53" i="3"/>
  <c r="AW34" i="4"/>
  <c r="AZ27" i="3"/>
  <c r="AW55" i="3"/>
  <c r="AY41" i="3"/>
  <c r="AY28" i="3"/>
  <c r="AU44" i="3"/>
  <c r="AX42" i="3"/>
  <c r="AX37" i="3"/>
  <c r="AV57" i="3"/>
  <c r="BA13" i="3"/>
  <c r="BA67" i="3"/>
  <c r="AX11" i="3"/>
  <c r="AX63" i="3"/>
  <c r="AX72" i="3" s="1"/>
  <c r="AY24" i="3"/>
  <c r="BC212" i="2"/>
  <c r="BD165" i="2"/>
  <c r="AZ15" i="3"/>
  <c r="BA9" i="3"/>
  <c r="BA69" i="3"/>
  <c r="BA14" i="3"/>
  <c r="BC67" i="2"/>
  <c r="AY11" i="4" s="1"/>
  <c r="BD49" i="2"/>
  <c r="BC66" i="2"/>
  <c r="BC218" i="2" s="1"/>
  <c r="BF119" i="2"/>
  <c r="BB13" i="4" s="1"/>
  <c r="BF118" i="2"/>
  <c r="BB69" i="3"/>
  <c r="BB14" i="3"/>
  <c r="BB27" i="3" s="1"/>
  <c r="BB41" i="3" s="1"/>
  <c r="BB54" i="3" s="1"/>
  <c r="G160" i="2"/>
  <c r="AX15" i="4"/>
  <c r="AV30" i="3"/>
  <c r="AV36" i="3"/>
  <c r="AW23" i="3"/>
  <c r="AW17" i="3"/>
  <c r="BA14" i="4"/>
  <c r="BB9" i="4"/>
  <c r="BB14" i="4" s="1"/>
  <c r="BD220" i="2"/>
  <c r="BE217" i="2"/>
  <c r="BD222" i="2"/>
  <c r="BD228" i="2" s="1"/>
  <c r="AZ64" i="3" s="1"/>
  <c r="C14" i="4" a="1"/>
  <c r="C14" i="3" a="1"/>
  <c r="C13" i="4" a="1"/>
  <c r="AX73" i="3" l="1"/>
  <c r="C14" i="3"/>
  <c r="C13" i="4"/>
  <c r="C14" i="4"/>
  <c r="BA27" i="3"/>
  <c r="AY54" i="3"/>
  <c r="AW57" i="3"/>
  <c r="AZ41" i="3"/>
  <c r="AX34" i="4"/>
  <c r="AY42" i="3"/>
  <c r="AZ28" i="3"/>
  <c r="AV44" i="3"/>
  <c r="AX55" i="3"/>
  <c r="BA26" i="3"/>
  <c r="AY37" i="3"/>
  <c r="AZ53" i="3"/>
  <c r="BB13" i="3"/>
  <c r="BB67" i="3"/>
  <c r="AY11" i="3"/>
  <c r="AY63" i="3"/>
  <c r="AZ24" i="3"/>
  <c r="BD212" i="2"/>
  <c r="BE165" i="2"/>
  <c r="AW30" i="3"/>
  <c r="AW36" i="3"/>
  <c r="AY15" i="4"/>
  <c r="BE220" i="2"/>
  <c r="BF217" i="2"/>
  <c r="BE222" i="2"/>
  <c r="BE228" i="2" s="1"/>
  <c r="BA64" i="3" s="1"/>
  <c r="AX23" i="3"/>
  <c r="AX17" i="3"/>
  <c r="G118" i="2"/>
  <c r="BA15" i="3"/>
  <c r="BB9" i="3"/>
  <c r="BB15" i="3" s="1"/>
  <c r="BB28" i="3" s="1"/>
  <c r="BB42" i="3" s="1"/>
  <c r="BB55" i="3" s="1"/>
  <c r="G119" i="2"/>
  <c r="AY72" i="3"/>
  <c r="AY73" i="3" s="1"/>
  <c r="BE49" i="2"/>
  <c r="BD66" i="2"/>
  <c r="BD218" i="2" s="1"/>
  <c r="BD67" i="2"/>
  <c r="AZ11" i="4" s="1"/>
  <c r="C13" i="3" a="1"/>
  <c r="C27" i="3" a="1"/>
  <c r="C15" i="3" a="1"/>
  <c r="C13" i="3" l="1"/>
  <c r="C27" i="3"/>
  <c r="C15" i="3"/>
  <c r="C13" i="5" s="1"/>
  <c r="AW44" i="3"/>
  <c r="BB26" i="3"/>
  <c r="AZ54" i="3"/>
  <c r="AX57" i="3"/>
  <c r="BA41" i="3"/>
  <c r="BA40" i="3"/>
  <c r="BA28" i="3"/>
  <c r="AZ42" i="3"/>
  <c r="AZ37" i="3"/>
  <c r="AY34" i="4"/>
  <c r="AY55" i="3"/>
  <c r="C11" i="5"/>
  <c r="AZ11" i="3"/>
  <c r="AZ63" i="3"/>
  <c r="AZ72" i="3" s="1"/>
  <c r="AZ73" i="3" s="1"/>
  <c r="BA24" i="3"/>
  <c r="BE212" i="2"/>
  <c r="BF165" i="2"/>
  <c r="BF212" i="2" s="1"/>
  <c r="BF220" i="2"/>
  <c r="BF228" i="2"/>
  <c r="BF222" i="2"/>
  <c r="G222" i="2" s="1"/>
  <c r="AZ15" i="4"/>
  <c r="BE66" i="2"/>
  <c r="BE218" i="2" s="1"/>
  <c r="BF49" i="2"/>
  <c r="BE67" i="2"/>
  <c r="BA11" i="4" s="1"/>
  <c r="AY23" i="3"/>
  <c r="AY17" i="3"/>
  <c r="AX30" i="3"/>
  <c r="AX36" i="3"/>
  <c r="C26" i="3" a="1"/>
  <c r="C41" i="3" a="1"/>
  <c r="C28" i="3" a="1"/>
  <c r="C41" i="3" l="1"/>
  <c r="C26" i="3"/>
  <c r="C28" i="3"/>
  <c r="BA54" i="3"/>
  <c r="BB40" i="3"/>
  <c r="AZ34" i="4"/>
  <c r="BA37" i="3"/>
  <c r="AZ55" i="3"/>
  <c r="AY57" i="3"/>
  <c r="AX44" i="3"/>
  <c r="BA42" i="3"/>
  <c r="BA53" i="3"/>
  <c r="BA11" i="3"/>
  <c r="BA63" i="3"/>
  <c r="BA72" i="3" s="1"/>
  <c r="BA73" i="3" s="1"/>
  <c r="BB24" i="3"/>
  <c r="G212" i="2"/>
  <c r="AZ23" i="3"/>
  <c r="AZ17" i="3"/>
  <c r="AY36" i="3"/>
  <c r="AY30" i="3"/>
  <c r="BA15" i="4"/>
  <c r="BF66" i="2"/>
  <c r="BF218" i="2" s="1"/>
  <c r="BF67" i="2"/>
  <c r="BB11" i="4" s="1"/>
  <c r="BB64" i="3"/>
  <c r="G228" i="2"/>
  <c r="G220" i="2"/>
  <c r="C42" i="3" a="1"/>
  <c r="C24" i="3" a="1"/>
  <c r="C40" i="3" a="1"/>
  <c r="C54" i="3" a="1"/>
  <c r="C11" i="4" a="1"/>
  <c r="C40" i="3" l="1"/>
  <c r="C54" i="3"/>
  <c r="C42" i="3"/>
  <c r="C11" i="4"/>
  <c r="C24" i="3"/>
  <c r="AZ57" i="3"/>
  <c r="BB53" i="3"/>
  <c r="AY44" i="3"/>
  <c r="BA55" i="3"/>
  <c r="BA34" i="4"/>
  <c r="BB37" i="3"/>
  <c r="BB11" i="3"/>
  <c r="BB63" i="3"/>
  <c r="BB72" i="3" s="1"/>
  <c r="BB73" i="3" s="1"/>
  <c r="BB15" i="4"/>
  <c r="G67" i="2"/>
  <c r="G66" i="2"/>
  <c r="BA17" i="3"/>
  <c r="BA23" i="3"/>
  <c r="AZ36" i="3"/>
  <c r="AZ30" i="3"/>
  <c r="C15" i="4" a="1"/>
  <c r="C11" i="3"/>
  <c r="C55" i="3" a="1"/>
  <c r="C53" i="3" a="1"/>
  <c r="C37" i="3" a="1"/>
  <c r="C15" i="4" l="1"/>
  <c r="C36" i="4" s="1"/>
  <c r="C53" i="3"/>
  <c r="C12" i="5" s="1"/>
  <c r="C14" i="5" s="1"/>
  <c r="F13" i="5" s="1"/>
  <c r="C37" i="3"/>
  <c r="C55" i="3"/>
  <c r="BB34" i="4"/>
  <c r="BB57" i="3"/>
  <c r="AZ44" i="3"/>
  <c r="BA57" i="3"/>
  <c r="G218" i="2"/>
  <c r="B216" i="2" s="1"/>
  <c r="BB17" i="3"/>
  <c r="BB23" i="3"/>
  <c r="BA36" i="3"/>
  <c r="BA30" i="3"/>
  <c r="C58" i="3"/>
  <c r="C34" i="4" a="1"/>
  <c r="C15" i="5"/>
  <c r="C57" i="3" a="1"/>
  <c r="C18" i="3"/>
  <c r="C23" i="3" a="1"/>
  <c r="C35" i="4"/>
  <c r="C17" i="3" a="1"/>
  <c r="F17" i="5" l="1"/>
  <c r="C16" i="5"/>
  <c r="C34" i="4"/>
  <c r="C23" i="3"/>
  <c r="C17" i="3"/>
  <c r="C57" i="3"/>
  <c r="BA44" i="3"/>
  <c r="BB36" i="3"/>
  <c r="BB30" i="3"/>
  <c r="B178" i="2"/>
  <c r="B8" i="2" s="1"/>
  <c r="C36" i="3" a="1"/>
  <c r="C30" i="3" a="1"/>
  <c r="C31" i="3"/>
  <c r="C17" i="5" l="1"/>
  <c r="C36" i="3"/>
  <c r="C30" i="3"/>
  <c r="BB44" i="3"/>
  <c r="C45" i="3"/>
  <c r="C44" i="3" a="1"/>
  <c r="C44" i="3" l="1"/>
</calcChain>
</file>

<file path=xl/sharedStrings.xml><?xml version="1.0" encoding="utf-8"?>
<sst xmlns="http://schemas.openxmlformats.org/spreadsheetml/2006/main" count="690" uniqueCount="410">
  <si>
    <t>Ok</t>
  </si>
  <si>
    <t>http://www.jaspersnetwork.org/plugins/servlet/documentRepository/downloadDocument?documentId=222</t>
  </si>
  <si>
    <t>https://assets.publishing.service.gov.uk/government/uploads/system/uploads/attachment_data/file/427118/webtag-tag-unit-m1-1-principles-of-modelling-and-forecasting.pdf</t>
  </si>
  <si>
    <t>↑</t>
  </si>
  <si>
    <t>C22</t>
  </si>
  <si>
    <t>I22</t>
  </si>
  <si>
    <t>I30</t>
  </si>
  <si>
    <t>I38</t>
  </si>
  <si>
    <t>Total</t>
  </si>
  <si>
    <t>C50</t>
  </si>
  <si>
    <t>F50</t>
  </si>
  <si>
    <t>I50</t>
  </si>
  <si>
    <t>F72</t>
  </si>
  <si>
    <t>I72</t>
  </si>
  <si>
    <t>pax</t>
  </si>
  <si>
    <t>C86</t>
  </si>
  <si>
    <t>E86</t>
  </si>
  <si>
    <t>F86</t>
  </si>
  <si>
    <t>H86</t>
  </si>
  <si>
    <t>I86</t>
  </si>
  <si>
    <t>C128</t>
  </si>
  <si>
    <t>H128</t>
  </si>
  <si>
    <t>I128</t>
  </si>
  <si>
    <t>←I166</t>
  </si>
  <si>
    <t>←I167</t>
  </si>
  <si>
    <t>C166</t>
  </si>
  <si>
    <t>F166</t>
  </si>
  <si>
    <t>C220→</t>
  </si>
  <si>
    <t>C221→</t>
  </si>
  <si>
    <t>Total sources of financing</t>
  </si>
  <si>
    <t>a)</t>
  </si>
  <si>
    <t>b)</t>
  </si>
  <si>
    <t>c)</t>
  </si>
  <si>
    <t>d)</t>
  </si>
  <si>
    <t>(a-b+c)</t>
  </si>
  <si>
    <t>e)</t>
  </si>
  <si>
    <t>h)</t>
  </si>
  <si>
    <t>f)</t>
  </si>
  <si>
    <t>(d-e)</t>
  </si>
  <si>
    <t>g)</t>
  </si>
  <si>
    <t>(f/e)</t>
  </si>
  <si>
    <t>COMENTARIOS DEL SOLICITANTE</t>
  </si>
  <si>
    <t>Comentarios</t>
  </si>
  <si>
    <t>Celda C240</t>
  </si>
  <si>
    <t>PLANTILLA DE FLUJO DE CAJA PARA EL ACB</t>
  </si>
  <si>
    <t>• Las discrepancias en la comparativa con el estudio del ACB son aceptables (por ejemplo debido a la introducción de valores redondeados o a la propia limitación de esta plantilla).</t>
  </si>
  <si>
    <t xml:space="preserve">   Los errores que se identifican en la plantilla se detallan sistemáticamente junto con la explicación acerca de cómo rellenar cada celda.</t>
  </si>
  <si>
    <t>•  La plantilla mostrará un mensaje de aviso al lado de los campos que contengan datos inapropiados:</t>
  </si>
  <si>
    <t xml:space="preserve">    Todos los datos están en el formato apropiado</t>
  </si>
  <si>
    <t xml:space="preserve">    Hay errores que necesitan ser corregidos</t>
  </si>
  <si>
    <t xml:space="preserve">PRINCIPIOS GENERALES DEL ACB </t>
  </si>
  <si>
    <t>CÓMO RELLENAR LA HOJA "DATOS DE ENTRADA"</t>
  </si>
  <si>
    <t>En esta plantilla, sin perjuicio de los estándares existentes en la UE, se han escogido algunas opciones técnicas simplificadas para armonizar el proceso de datos de entrada.</t>
  </si>
  <si>
    <t>En cualquier caso el ACB tiene que seguir los principios fundamentales descritos a continuación:</t>
  </si>
  <si>
    <r>
      <t xml:space="preserve">• En las secciones siguientes se facilita una presentacion visual de las casillas a rellenar (con </t>
    </r>
    <r>
      <rPr>
        <b/>
        <u/>
        <sz val="14"/>
        <color rgb="FF000000"/>
        <rFont val="Calibri"/>
        <family val="2"/>
      </rPr>
      <t>ejemplos</t>
    </r>
    <r>
      <rPr>
        <sz val="14"/>
        <color rgb="FF000000"/>
        <rFont val="Calibri"/>
        <family val="2"/>
      </rPr>
      <t xml:space="preserve"> de su contenido) junto con una explicación en texto de los valores que deben usarse. </t>
    </r>
  </si>
  <si>
    <t xml:space="preserve">• La mayoría de las categorías permiten un máximo de 15 elementos (filas). Debido a que la estructura de la platilla es fija, cuando sea necesario agrúpense varios de los elementos para respetar el límite. </t>
  </si>
  <si>
    <t>• A la hora de rellenar la hoja Datos de Entrada deben usarse valores absolutos, excepto en el caso de costes de inversión evitados (sección "costes de inversión") y ahorro de costes (sección "costes Operativos") donde se necesita poner un signo negativo delante.</t>
  </si>
  <si>
    <t>PRINCIPALES SUPUESTOS DEL ANÁLISIS</t>
  </si>
  <si>
    <t>Periodo de referencia (número de años)</t>
  </si>
  <si>
    <t>Celda G11</t>
  </si>
  <si>
    <t xml:space="preserve">El periodo de referencia que se utilizará en esta plantilla debe incluir tanto la fase de desarrollo como la fase de operación. </t>
  </si>
  <si>
    <t>Téngase en cuenta que en los valores sugeridos en la metodología DG REGIO (página 42) debe considerarse incluido el periodo de implementación (construcción).</t>
  </si>
  <si>
    <t>Primer año del periodo de referencia</t>
  </si>
  <si>
    <t>No es posible insertar texto o valores negativos en esta casilla.</t>
  </si>
  <si>
    <t>Celda G12</t>
  </si>
  <si>
    <t>Tasa de descuento social (%)</t>
  </si>
  <si>
    <t>Celda G15</t>
  </si>
  <si>
    <t>Celda G16</t>
  </si>
  <si>
    <t>Tasa de descuento financiero (%)</t>
  </si>
  <si>
    <t>Asegúrese de que la tasa de descuento esté alineada con el uso de valores constantes o reales en la hoja de cálculo (consulte "Cómo rellenar la hoja Datos de Entrada" más arriba).</t>
  </si>
  <si>
    <t>ANÁLISIS DE LA DEMANDA</t>
  </si>
  <si>
    <t>Puede encontrar orientación sobre cómo utilizar modelos de transporte para estimar la demanda en el contexto de las evaluaciones de proyectos aquí:</t>
  </si>
  <si>
    <t>Celda C22</t>
  </si>
  <si>
    <t>Inserte un nombre claro para definir el servicio que será reemplazado o actualizado por el proyecto</t>
  </si>
  <si>
    <t>Nivel previo de demanda</t>
  </si>
  <si>
    <t>Celda I22</t>
  </si>
  <si>
    <t>Celda I30</t>
  </si>
  <si>
    <t>Celda I38</t>
  </si>
  <si>
    <t>Celda C50</t>
  </si>
  <si>
    <t>Celda F50</t>
  </si>
  <si>
    <t>Celda I50</t>
  </si>
  <si>
    <t>Celda F72</t>
  </si>
  <si>
    <t>Celda I72</t>
  </si>
  <si>
    <t>Celda D78</t>
  </si>
  <si>
    <t>Celda D79</t>
  </si>
  <si>
    <t>Celda C86</t>
  </si>
  <si>
    <t>Celda E86</t>
  </si>
  <si>
    <t>Celda F86</t>
  </si>
  <si>
    <t>Celda H86</t>
  </si>
  <si>
    <t>Celda I86</t>
  </si>
  <si>
    <t>Celda I121</t>
  </si>
  <si>
    <t>Celda C128</t>
  </si>
  <si>
    <t>Celda H128</t>
  </si>
  <si>
    <t>Celda I128</t>
  </si>
  <si>
    <t>Celda C166</t>
  </si>
  <si>
    <t>Celda F166</t>
  </si>
  <si>
    <t>Celda I166</t>
  </si>
  <si>
    <t>Celda I167</t>
  </si>
  <si>
    <t>Celda C220</t>
  </si>
  <si>
    <t>Celda C221</t>
  </si>
  <si>
    <t>Celda I219</t>
  </si>
  <si>
    <t>Celda I221</t>
  </si>
  <si>
    <t>Celda I224</t>
  </si>
  <si>
    <t>Celda I225</t>
  </si>
  <si>
    <t>Celda I226</t>
  </si>
  <si>
    <t>Celda I231</t>
  </si>
  <si>
    <t>Celda I232</t>
  </si>
  <si>
    <t>Celda I234</t>
  </si>
  <si>
    <t>Especifíquese el volumen de uso del servicio hace 10 años. Proporcione en las siguientes columnas (J22, K22, etc.) el volumen de usos en los 9 años restantes hasta ahora.</t>
  </si>
  <si>
    <t>Tendencia de la demanda (sin el proyecto)</t>
  </si>
  <si>
    <t>Indíquese el volumen de uso esperado del servicio para el primer año del periodo de referencia si el proyecto no se llevase a cabo. En las columnas siguientes (J30, K30, etc.) proporcione el número de usos estimado para los próximos años. Los valores de estas columnas deben obtenerse del análisis de la demanda y corresponden a la cantidad total de los servicios prestados (por ejemplo, número de pasajeros de tren, toneladas de carga transportada).</t>
  </si>
  <si>
    <t>Para proyectos sujetos a competencia, la tendencia de la demanda sin el proyecto podría ser negativa. Esto podría suceder, por ejemplo, si debido a la no implementación del proyecto los usuarios deciden cambiar de proveedor (por ejemplo, barcos que hacen escala en otros puertos porque sin el proyecto no estarán a la altura de los nuevos estándares).</t>
  </si>
  <si>
    <t>Indíquese el volumen de uso esperado del servicio para el primer año del periodo de referencia en el escenario en el que se ejecuta el proyecto. En las columnas siguientes (J38, K38, etc.) proporcione el número de usos estimado para los próximos años. Los valores de estas columnas deben obtenerse del análisis de la demanda y corresponden a la cantidad total de los servicios prestados (por ejemplo, número de pasajeros de tren, toneladas de carga transportada).</t>
  </si>
  <si>
    <t>Demanda con proyecto</t>
  </si>
  <si>
    <t>COSTES DE INVERSIÓN INCREMENTALES</t>
  </si>
  <si>
    <t>Inversión Inicial</t>
  </si>
  <si>
    <t>Factor de Conversión</t>
  </si>
  <si>
    <t>para análisis económico</t>
  </si>
  <si>
    <t>Artículo/ categoría de inversión incial</t>
  </si>
  <si>
    <t>Costes técnicos y de puesta en marcha</t>
  </si>
  <si>
    <t>Inserte un nombre claro para definir este elemento o categoría de los costes de inversión. Ejemplos de categorías incluyen "Obras civiles"; "Estructuras de acero"; "Equipo de alta tensión"; "Equipamiento IT"; "Puesta en marcha y costes técnicos".</t>
  </si>
  <si>
    <t>Cuando sea relevante, los costes de desmantelamiento pueden incluirse en esta sección.</t>
  </si>
  <si>
    <t>Los ahorros relacionados con los costes de inversión evitados deben aparecer con valores negativos (en lugar de valores positivos). Los mismos principios se aplican a la enajenación de activos existentes.</t>
  </si>
  <si>
    <t>Especifíquese el valor de los flujos de caja de los costes de inversión para este elemento o categoría en el primer año del período de referencia. Proporcione en las siguientes columnas los valores incurridos en los años siguientes (J50, K50, etc.).</t>
  </si>
  <si>
    <t>Repita el proceso descrito arriba rellenando una nueva línea para tantos artículos como sea necesario  (máximo 15 líneas)</t>
  </si>
  <si>
    <t>Puede encontrar orientación adicional sobre los Factores de Conversión en la metodología DG REGIO secciones 2.8.1 a 2.8.5.</t>
  </si>
  <si>
    <t>Costes de reemplazo</t>
  </si>
  <si>
    <t>Los ACB que no hacen ninguna corrección a los valores financieros suponen implícitamente un factor de conversión de 1. Si el factor de conversión no está fijado para todo el período de referencia, inserte en esta celda el promedio ponderado de los diferentes factores de conversión.</t>
  </si>
  <si>
    <t>Puede encontrar orientación adicional en la sección 2.7.3 de la metodología DG REGIO.</t>
  </si>
  <si>
    <t>No es posible insertar texto o valores negativos en esta casilla. Los valores incluidos en las columnas posteriores al año correspondiente al fin del periodo de referencia (año indicado en la celda G13) no serán tenidos en cuenta.</t>
  </si>
  <si>
    <t>Valor residual</t>
  </si>
  <si>
    <t>Año</t>
  </si>
  <si>
    <t>Importe</t>
  </si>
  <si>
    <t>Puede encontrar orientación adicional en la sección 2.8.9 de la metodología DG REGIO.</t>
  </si>
  <si>
    <t>Indíquese el importe del valor residual para el análisis económico. Si el valor residual para el análisis financiero se calcula utilizando el valor actual neto de los flujos de caja futuros, entonces el valor residual para el análisis económico también será el valor presente de los beneficios económicos neto de los costes económicos en la vida restante del proyecto. Si se utiliza la fórmula de depreciación en el análisis financiero, el valor económico residual se puede obtener aplicando un factor de conversión ad hoc.</t>
  </si>
  <si>
    <t>Indíquese el importe del valor residual para el análisis financiero al final del período de referencia. El enfoque recomendado es calcular el valor actual neto de los flujos de caja en los años de vida restantes de operación más allá del período de referencia. Para los proyectos que no generan ingresos se puede utilizar el valor de mercado residual, como si los activos fueran a venderse al final del período de referencia. Una fórmula de depreciación contable es aceptable en el caso de grandes proyectos de infraestructura con una vida útil muy larga. El valor residual puede ser cero si el horizonte temporal del análisis coincide con la vida económica de los activos.
En cualquier caso, la metodología utilizada para calcular el valor residual debe especificarse en el cuadro de comentarios al final de la hoja Datos de Entrada.</t>
  </si>
  <si>
    <t>COSTES OPERATIVOS INCREMENTALES</t>
  </si>
  <si>
    <t>Nombre del servicio</t>
  </si>
  <si>
    <t>Servicio 1</t>
  </si>
  <si>
    <t>para análisis financiero</t>
  </si>
  <si>
    <t>Coste Unitario</t>
  </si>
  <si>
    <t>Unidad de medida</t>
  </si>
  <si>
    <t xml:space="preserve">Inserte un nombre claro para definir el servicio nuevo o actualizado proporcionado por el proyecto para el cual se incurre en costes operativos. No incluir en esta sección los costes de financiación (por ejemplo pago de intereses), depreciación de activos o costes fiscales (por ejemplo impuestos). </t>
  </si>
  <si>
    <t xml:space="preserve">No es posible insertar texto en esta casilla. Esta celda no puede estar vacía si la I86 o alguna de las columnas siguientes ha sido rellenada. </t>
  </si>
  <si>
    <t>Especifíquese el coste unitario en el que se incurre para operar y mantener la infraestructura para la provisión de un solo uso del servicio nuevo o actualizado. En caso de ahorro de costes utilícese un valor negativo. Para los costes fijos, indíquese aquí 1 y el importe total en la celda I86 (y las siguientes columnas). Un proyecto puede tener ahorros de coste tanto en costes operativos variables como fijos.</t>
  </si>
  <si>
    <t xml:space="preserve">Especifíquese la unidad de medida empleada para cuantificar el uso único del servicio (por ejemplo pasajeros, toneladas de mercancía, etc.) </t>
  </si>
  <si>
    <t>No es posible insertar valores (números) en esta celda.</t>
  </si>
  <si>
    <t>Indíquese el volumen de uso esperado del servicio para el primer año del periodo de referencia. En las columnas siguientes (J86, K86, etc.) proporcione el número de usos estimado para los próximos años. Los valores de estas columnas deben obtenerse del análisis de la demanda del ACB.</t>
  </si>
  <si>
    <t>No es posible insertar texto en esta celda ni en las siguientes.</t>
  </si>
  <si>
    <t>Ahorro de costes trasladado a los usuarios o al presupuesto público</t>
  </si>
  <si>
    <t>Esta fila debe rellenarse solamente si el proyecto está generando ahorro de costes y parte (o todo) de este ahorro no es retenido por el promotor. Los ahorros no se retienen, por ejemplo, cuando el promotor decide trasladar el beneficio a los usuarios mediante la reducción de tarifas. En este caso, especifíquese en esta celda el volumen de ingresos no percibidos como consecuencia de la reducción de las tarifas.</t>
  </si>
  <si>
    <t>Otra situación en la que se trasladan los ahorros de costes es cuando un promotor que recibe regularmente subsidios operativos se enfrenta a una reducción de dichos subsidios luego de una disminución en relación con los ahorros de costes logrados. En este caso, especifíquese en esta celda el importe del subsidio operativo no percibida.
Proporcione en las siguientes columnas los valores previstos para los próximos años (J121, K121, etc.).</t>
  </si>
  <si>
    <t>(para análisis financiero)</t>
  </si>
  <si>
    <t>Cargo/tarifa unitario</t>
  </si>
  <si>
    <t>INGRESOS INCREMENTALES</t>
  </si>
  <si>
    <t>Inserte un nombre claro para definir el servicio proporcionado por el proyecto que genera ingresos.</t>
  </si>
  <si>
    <t xml:space="preserve">Específiquese la tarifa unitaria que se carga por un único uso del servicio (por ejemplo, precio medio del ticket por pasajero, costes de acceso). </t>
  </si>
  <si>
    <t>Si la tarifa unitaria no está fijada para todo el período de referencia, inserte en esta celda el promedio ponderado de las diferentes tarifas unitarias. Si no se puede distinguir la tarifa unitaria, entonces inserte "1" en esta celda y el importe completo o los ingresos en la celda I128 y en las columnas siguientes.</t>
  </si>
  <si>
    <t xml:space="preserve">No es posible insertar texto en esta casilla. Esta celda no puede estar vacía si la I128 o alguna de las columnas siguientes ha sido rellenada. </t>
  </si>
  <si>
    <t>Especifíquese la unidad de medida empleada para cuantificar el uso único del servicio (por ejemplo pasajeros, toneladas de mercancía, etc.).</t>
  </si>
  <si>
    <t>No es posible insertar texto en esta casilla.</t>
  </si>
  <si>
    <t>Normalmente, los valores en esta celda son la diferencia entre la demanda con el proyecto para el primer año de análisis y la demanda sin el proyecto para el primer año de análisis (es decir, celda I38 - celda I30).</t>
  </si>
  <si>
    <t>BENEFICIOS ECONÓMICOS Y COSTES</t>
  </si>
  <si>
    <t>(para análisis económico)</t>
  </si>
  <si>
    <t>Cantidad</t>
  </si>
  <si>
    <t>Valor unitario</t>
  </si>
  <si>
    <t>Inserte un nombre claro para definir el beneficio económico o el coste resultante del proyecto. Beneficios típicos en el campo del transporte son el valor del tiempo de viaje para pasajeros y mercancía, los cambios en los costes operativos de los vehículos, las variaciones en el número de accidentes, las variaciones en las emisiones de ruido y los cambios en las emisiones de gases de efecto invernadero y otros elementos contaminantes. El ACB no tiene que tratar de ser exhaustivo sino concentrarse en los principales parámetros.</t>
  </si>
  <si>
    <t>Especifíquese la cantidad de beneficio/ coste incremental durante el primer año del periodo de referencia. En las columnas siguientes (J166, K166, etc.) proporcione la cantidad incremental de beneficio/ coste estimado para los próximos años. Ejemplos de estos valores son el número de horas (para ahorros de tiempo de viaje), las toneladas de emisiones de CO2 (para reducción de emisiones de gases de efecto invernadero), el número de km recorridos multiplicado por el número de vehículos en desplazamiento (para tráfico).</t>
  </si>
  <si>
    <t>Para los costes económicos (incremento de costes o reducción de beneficios) introduzca un valor negativo para su unidad monetaria.</t>
  </si>
  <si>
    <t>Puede encontrar orientación adicional sobre la Regla de la Mitad en las páginas 89 y 93 de la metodología de la DG REGIO.</t>
  </si>
  <si>
    <t>No es posible insertar texto en esta celda. Esta celda no puede estar vacía si se ha rellenado la casilla I166.</t>
  </si>
  <si>
    <t>Para el tráfico preexistente (usuarios existentes), se puede contar el beneficio completo (100%). Para el tráfico inducido y / o desviado de otras rutas o modos por el proyecto (nuevos usuarios) solo se debe considerar la mitad del beneficio y el valor de esta celda debe ser el 50% del total. Cuando sea relevante, ajuste el valor unitario para considerar este factor.</t>
  </si>
  <si>
    <t>FUENTES DE FINANCIACIÓN</t>
  </si>
  <si>
    <t>Estudios</t>
  </si>
  <si>
    <t>Tasa Máxima de Co-financiación</t>
  </si>
  <si>
    <t>Obras</t>
  </si>
  <si>
    <t>Costes elegibles - Obras</t>
  </si>
  <si>
    <t>Costes elegibles - Estudios</t>
  </si>
  <si>
    <t>Otras contribuciones públicas</t>
  </si>
  <si>
    <t>No es posible insertar texto o valores negativos en esta celda ni en las de las columnas siguientes.</t>
  </si>
  <si>
    <t>Capital</t>
  </si>
  <si>
    <t>Si ya se produjo una inversión de capital , incluya dicho valor dentro del primer año de referencia (celda I225).</t>
  </si>
  <si>
    <t>Deuda</t>
  </si>
  <si>
    <t>Si ya se ha extraído un préstamo de una línea de crédito válida, incluya dicho valor dentro del primer año de referencia (celda I226).</t>
  </si>
  <si>
    <t>Reembolso de la deuda (incluidos los intereses)</t>
  </si>
  <si>
    <t>Impuestos</t>
  </si>
  <si>
    <t>Otros recursos</t>
  </si>
  <si>
    <t>Especifíquese el importe del reembolso de intereses y del principal / capital de la deuda ("servicio de la deuda") previsto en el primer año del período de referencia. El reembolso generalmente comienza cuando se inician algunas operaciones (después de la finalización de la construcción). Por lo tanto, es habitual que en los primeros años no haya devoluciones. Proporcione en las columnas siguientes  los valores de los años próximos (J231, K231, etc.).</t>
  </si>
  <si>
    <t>Especifíquese la cantidad de impuestos sobre el capital / la renta y otros impuestos directos esperados en el primer año del período de referencia. Proporcione en las columnas siguientes los valores de los años próximos (J232, K232, etc.).</t>
  </si>
  <si>
    <t xml:space="preserve">El ciclo del capital circulante no necesita ser especificado en este fichero. </t>
  </si>
  <si>
    <t>Ejemplos de tales ingresos son los subsidios operativos, los ingresos cruzados de otras actividades del promotor o el capital social adicional. Si se rellena esta fila, asegúrese de disponer de una explicación para estas cantidades y de que estos recursos no son duplicados de las cantidades ya incluidas anteriormente.</t>
  </si>
  <si>
    <t>Último año del periodo de referencia</t>
  </si>
  <si>
    <t>Artículo/ Categoría de gastos de capital</t>
  </si>
  <si>
    <t>Costes de Reemplazo</t>
  </si>
  <si>
    <t>Valor Residual</t>
  </si>
  <si>
    <t>Nombre del Servicio</t>
  </si>
  <si>
    <t>Total de costes operativos para análisis financiero</t>
  </si>
  <si>
    <t>Total de costes operativos para análisis económico</t>
  </si>
  <si>
    <t>Ingresos totales</t>
  </si>
  <si>
    <t>Total de beneficios económicos y costes</t>
  </si>
  <si>
    <t>Costes de Inversión iniciales</t>
  </si>
  <si>
    <t>Aviso</t>
  </si>
  <si>
    <t>Corregir</t>
  </si>
  <si>
    <r>
      <t xml:space="preserve">Retorno de la inversión </t>
    </r>
    <r>
      <rPr>
        <b/>
        <u/>
        <sz val="12"/>
        <color rgb="FF000000"/>
        <rFont val="Calibri"/>
        <family val="2"/>
      </rPr>
      <t>con todas las subvenciones</t>
    </r>
  </si>
  <si>
    <t>Rentabilidad del capital del sector privado (acciones)</t>
  </si>
  <si>
    <t>Sostenibilidad Financiera</t>
  </si>
  <si>
    <t>Coste de inversión del proyecto</t>
  </si>
  <si>
    <t>Costes de O&amp;M del proyecto</t>
  </si>
  <si>
    <t>Valor residual de la inversión</t>
  </si>
  <si>
    <t>Capital privado</t>
  </si>
  <si>
    <t>Reembolso de préstamos (incluido intereses)</t>
  </si>
  <si>
    <r>
      <t>Costes de O&amp;M del proyecto</t>
    </r>
    <r>
      <rPr>
        <sz val="10"/>
        <color rgb="FF000000"/>
        <rFont val="Calibri"/>
        <family val="2"/>
      </rPr>
      <t xml:space="preserve"> (neto de ahorros transferidos))</t>
    </r>
  </si>
  <si>
    <t>Fuentes de financiación</t>
  </si>
  <si>
    <t>Flujo de caja neto</t>
  </si>
  <si>
    <t>Flujo de caja neto acumulado</t>
  </si>
  <si>
    <t>Costes de inversión del proyecto</t>
  </si>
  <si>
    <t>Costes económicos totales</t>
  </si>
  <si>
    <t>Beneficios económicos totales</t>
  </si>
  <si>
    <t>Ingresos descontados</t>
  </si>
  <si>
    <r>
      <rPr>
        <sz val="11"/>
        <color rgb="FF000000"/>
        <rFont val="Calibri"/>
        <family val="2"/>
      </rPr>
      <t xml:space="preserve">Costes descontados
</t>
    </r>
    <r>
      <rPr>
        <sz val="8"/>
        <color rgb="FF000000"/>
        <rFont val="Calibri"/>
        <family val="2"/>
      </rPr>
      <t>(neto de ahorro transferido)</t>
    </r>
  </si>
  <si>
    <t>Valor residual descontado</t>
  </si>
  <si>
    <t>Ingreso neto descontado</t>
  </si>
  <si>
    <t>Coste de inversión descontado</t>
  </si>
  <si>
    <t>Déficit de financiación</t>
  </si>
  <si>
    <t>Ratio del déficit de financiación</t>
  </si>
  <si>
    <t>Tasa máxima de Co-financiación</t>
  </si>
  <si>
    <t>Tasa de Co-financiación modulada</t>
  </si>
  <si>
    <r>
      <t xml:space="preserve">   Si el estudio ACB incluye diferentes escenarios, complete la plantilla con los datos que se utilizaron para determinar la financiación del </t>
    </r>
    <r>
      <rPr>
        <b/>
        <sz val="14"/>
        <rFont val="Calibri"/>
        <family val="2"/>
      </rPr>
      <t>PRTR</t>
    </r>
    <r>
      <rPr>
        <sz val="14"/>
        <rFont val="Calibri"/>
        <family val="2"/>
      </rPr>
      <t xml:space="preserve"> solicitada.</t>
    </r>
  </si>
  <si>
    <t xml:space="preserve">• Los valores monetarios deben expresarse en Euros. </t>
  </si>
  <si>
    <t>Código de la Propuesta</t>
  </si>
  <si>
    <t>Código de la Propuesta:</t>
  </si>
  <si>
    <t>Inserte el código generado en Portal de Gestión de Subvenciones al realizar la solicitud</t>
  </si>
  <si>
    <t>Celda G5</t>
  </si>
  <si>
    <t>Factor</t>
  </si>
  <si>
    <t xml:space="preserve">• La hoja de cálculo debe rellenarse usando valores reales (constantes). </t>
  </si>
  <si>
    <t xml:space="preserve">La Tasa de Descuento Social utilizada en el "Análisis Económico" del ACB se fija en el 3% (metodología DG REGIO recomienda un valor del 3% en términos reales para proyectos en Estados Miembros que no están incluidos dentro del grupo de "Países en Cohesión"). </t>
  </si>
  <si>
    <t xml:space="preserve">La Tasa de Descuento Financiero utilizada en el "Análisis Financiero" del ACB se fija en el 4%. Se aplicará como una constante desde el año de referencia más uno y para todo el periodo de referencia. </t>
  </si>
  <si>
    <r>
      <t xml:space="preserve">Nótese que este valor definirá el número de columnas en las hojas de Datos de Salida y en la hoja de Datos de Entrada. En particular, las columnas situadas más allá del periodo de referencia (aquellas que van tras el año que aparece en la celda G13) aún pueden ser rellenadas, pero aparecerán con </t>
    </r>
    <r>
      <rPr>
        <u/>
        <sz val="14"/>
        <rFont val="Calibri"/>
        <family val="2"/>
      </rPr>
      <t>formato tachado</t>
    </r>
    <r>
      <rPr>
        <sz val="14"/>
        <rFont val="Calibri"/>
        <family val="2"/>
      </rPr>
      <t xml:space="preserve"> para mostrar que esos valores no se tienen en cuenta de cara al análisis. </t>
    </r>
  </si>
  <si>
    <t>Terrenos (Expropiaciones, arrendamiento, etc.)</t>
  </si>
  <si>
    <t>C64</t>
  </si>
  <si>
    <t>F64</t>
  </si>
  <si>
    <t>I64</t>
  </si>
  <si>
    <t>Fila 64</t>
  </si>
  <si>
    <t>Repita el proceso descrito arriba rellenando una nueva línea para tantos artículos como sea necesario  (máximo 14 líneas más 1 para terrenos)</t>
  </si>
  <si>
    <t xml:space="preserve">Los costes totales de inversión pueden exceder los costes elegibles. </t>
  </si>
  <si>
    <t>Utilice por favor este espacio para especificar la metodología empleada para determinar el valor residual. También puede incluir aquí cualquier explicación de apoyo a los datos de entrada utilizados en su hoja de cálculo u otras consideraciones adicionales. Teclee "Alt + Enter" para escribir texto en una nueva línea.</t>
  </si>
  <si>
    <t>Contribución PRTR - Obras</t>
  </si>
  <si>
    <t>Contribución PRTR - Estudios</t>
  </si>
  <si>
    <t>Asegúrese de que las tasas de interés utilizadas para calcular los pagos de intereses sean coherentes con el resto del análisis y utilice tasas reales dado que el análisis hay que realizarlo a precios constantes.</t>
  </si>
  <si>
    <r>
      <t xml:space="preserve">Retorno de la inversión </t>
    </r>
    <r>
      <rPr>
        <b/>
        <u/>
        <sz val="13"/>
        <color rgb="FF000000"/>
        <rFont val="Calibri"/>
        <family val="2"/>
      </rPr>
      <t>sin PRTR</t>
    </r>
  </si>
  <si>
    <r>
      <t xml:space="preserve">Retorno de la inversión </t>
    </r>
    <r>
      <rPr>
        <b/>
        <u/>
        <sz val="13"/>
        <color rgb="FF000000"/>
        <rFont val="Calibri"/>
        <family val="2"/>
      </rPr>
      <t>con PRTR</t>
    </r>
  </si>
  <si>
    <t>Contribución PRTR</t>
  </si>
  <si>
    <t>VANe / Beneficio neto</t>
  </si>
  <si>
    <t>TIRe</t>
  </si>
  <si>
    <t>VANf</t>
  </si>
  <si>
    <t>TIRf</t>
  </si>
  <si>
    <t>€-cent/pkm</t>
  </si>
  <si>
    <t>€-cent/vkm</t>
  </si>
  <si>
    <t>€-cent/tkm</t>
  </si>
  <si>
    <t>Carretera</t>
  </si>
  <si>
    <t>Ferrocarril</t>
  </si>
  <si>
    <t>Avión</t>
  </si>
  <si>
    <t>Transporte de mercancías</t>
  </si>
  <si>
    <t>pkm: pasajero-km</t>
  </si>
  <si>
    <t>tkm: tonelada-km</t>
  </si>
  <si>
    <t>vkm: vehículo-km</t>
  </si>
  <si>
    <t>Categoría de coste</t>
  </si>
  <si>
    <t>Accidentes</t>
  </si>
  <si>
    <t>Polución aérea</t>
  </si>
  <si>
    <t>Cambio climático</t>
  </si>
  <si>
    <t>Ruido</t>
  </si>
  <si>
    <t>Congestión</t>
  </si>
  <si>
    <t>Daño al habitat</t>
  </si>
  <si>
    <t xml:space="preserve">Pozo al tanque "Well-to-Tank" </t>
  </si>
  <si>
    <t>Turismo - gasolina</t>
  </si>
  <si>
    <t>Turismo - diesel</t>
  </si>
  <si>
    <t>Turismo - promedio</t>
  </si>
  <si>
    <t>Autobús</t>
  </si>
  <si>
    <t>Autocar</t>
  </si>
  <si>
    <t>Moto</t>
  </si>
  <si>
    <t>Alta Velocidad</t>
  </si>
  <si>
    <t>Tren eléctrico</t>
  </si>
  <si>
    <t>Tren diesel</t>
  </si>
  <si>
    <t>Vehículo ligero (&lt;3,5 ton) - gasolina</t>
  </si>
  <si>
    <t>Vehículo ligero (&lt;3,5 ton)- diesel</t>
  </si>
  <si>
    <t>Vehículo pesado (&gt;3,5 ton)</t>
  </si>
  <si>
    <t>Transporte de pasajeros</t>
  </si>
  <si>
    <t>Los solicitantes pueden consultar esta guía si necesitan alguna aclaración adicional en relación a la definición de conceptos tales como Factores de Conversión, Disposición a Pagar, Tasas de Descuento, Regla de la Mitad, etc.</t>
  </si>
  <si>
    <t>Corta distancia (&lt;1.500km)</t>
  </si>
  <si>
    <t>Media distancia (1.500-5.000 km)</t>
  </si>
  <si>
    <t>Larga distancia (&gt;5.000 km)</t>
  </si>
  <si>
    <t>* Los valores del vehículo ligero de mercancías de transporte por carretera están con unidad de centimos / vehículo-km</t>
  </si>
  <si>
    <t>Tipo de coste</t>
  </si>
  <si>
    <t>* Gastos de energía obtenidos del "MEIPOR 2016" de Puertos del Estado</t>
  </si>
  <si>
    <t>* Gastos de personal obtenidos de la "guide to cost-benefit analysis of investment projects 2014-2020" de la CE. Valores para España</t>
  </si>
  <si>
    <t>Marítimo</t>
  </si>
  <si>
    <t>Promedio contenedor/granel</t>
  </si>
  <si>
    <t>€/millones toneladas</t>
  </si>
  <si>
    <t>• Esta plantilla de Excel está formada por 5 hojas de datos más esta hoja de Instrucciones.</t>
  </si>
  <si>
    <t xml:space="preserve">   En cualquier caso, las discrepancias materiales deben ser explicadas en la sección de Comentarios de la pestaña "Datos de Entrada".</t>
  </si>
  <si>
    <t xml:space="preserve">   La hoja de "Datos de Entrada" es donde los solicitantes han de rellenar los valores a partir de los datos de su estudio del ACB.</t>
  </si>
  <si>
    <t xml:space="preserve">   Las otras 3 hojas son los Datos de Salida ( "Análisis Financiero", "Análisis Económico" y "Déficit de Financiación") y presentan los resultados de los análisis en un formato estandarizado.</t>
  </si>
  <si>
    <t>• Los resultados en las hojas de Datos de Salida aparecerán solamente cuando todos los datos de la pestaña "Datos de Entrada" estén en el formato requerido.</t>
  </si>
  <si>
    <t xml:space="preserve">   De hecho, esta plantilla realiza ciertas verificaciones para asegurar que no se producen errores en los campos rellenados por el solicitante.</t>
  </si>
  <si>
    <t>Esta plantilla se refiere a los conceptos y enfoques usados en la metodología DG REGIO.</t>
  </si>
  <si>
    <t>• Expresar el desempeño económico en términos monetarios.</t>
  </si>
  <si>
    <t>• Utilizar el enfoque incremental.</t>
  </si>
  <si>
    <t>• Tener una perspectiva de largo plazo.</t>
  </si>
  <si>
    <t xml:space="preserve">Seleccione, por favor, el periodo de referencia de la lista despegable.  No es posible utilizar periodos de referencia diferentes de los aquí indicados. Para proyectos con una vida económica muy larga se recomienda calcular un valor residual que pueda tener en consideración el potencial de los años superiores al último de la serie. </t>
  </si>
  <si>
    <t>En conformidad con la metodología DG REGIO, no es posible insertar texto o valores diferentes a los números 25 o 30.</t>
  </si>
  <si>
    <t>Empresa ferroviaria - ventas</t>
  </si>
  <si>
    <t>Empresa ferroviaria -servicios a bordo viajero</t>
  </si>
  <si>
    <t>Empresa ferroviaria -personal ligado al tiempo</t>
  </si>
  <si>
    <t>Empresa ferroviaria -energía ligado a circulación</t>
  </si>
  <si>
    <t>Empresa ferroviaria -mantenimiento y limpieza de trenes</t>
  </si>
  <si>
    <t>Inversión en infraestructura-ferroviaria</t>
  </si>
  <si>
    <t>Costes mantenimiento infraestructura-ferroviaria</t>
  </si>
  <si>
    <t>Inversión en material móvil-ferroviario</t>
  </si>
  <si>
    <t>Concepto</t>
  </si>
  <si>
    <t>Modo</t>
  </si>
  <si>
    <t>Promedio contenedor/ granel</t>
  </si>
  <si>
    <t>Costes de Inversión</t>
  </si>
  <si>
    <t>celda en blanco de forma intencionada</t>
  </si>
  <si>
    <t xml:space="preserve">Costes Operativos </t>
  </si>
  <si>
    <t>Transporte de Pasajeros/Mercancías</t>
  </si>
  <si>
    <t>Externalidades</t>
  </si>
  <si>
    <t>Avión Corta distancia (&lt;1.500km)</t>
  </si>
  <si>
    <t>Avión Media distancia (1.500-5.000 km)</t>
  </si>
  <si>
    <t>Avión Larga distancia (&gt;5.000 km)</t>
  </si>
  <si>
    <t>Marítimo - Accidentes</t>
  </si>
  <si>
    <t>Marítimo (salvo accidentes)</t>
  </si>
  <si>
    <t>Tipo de transporte</t>
  </si>
  <si>
    <t>Tipo de beneficios/costes sociales</t>
  </si>
  <si>
    <t>Pasajeros</t>
  </si>
  <si>
    <t>Mercancías</t>
  </si>
  <si>
    <t>Modos asociados por Administrador de Nombre</t>
  </si>
  <si>
    <t>Valor Unitario</t>
  </si>
  <si>
    <t>Externalidades en transporte de pasajeros</t>
  </si>
  <si>
    <t>Externalidades en transporte de mercancías</t>
  </si>
  <si>
    <r>
      <t xml:space="preserve">• Esta plantilla está protegida y el solicitante puede </t>
    </r>
    <r>
      <rPr>
        <u/>
        <sz val="14"/>
        <color rgb="FF000000"/>
        <rFont val="Calibri"/>
        <family val="2"/>
      </rPr>
      <t>insertar valores solamente en algunas celdas predefinidas de la hoja "Datos de Entrada" que están sombreadas en amarillo</t>
    </r>
    <r>
      <rPr>
        <sz val="14"/>
        <color rgb="FF000000"/>
        <rFont val="Calibri"/>
        <family val="2"/>
      </rPr>
      <t>.
   Las hojas de Datos de Salida están protegidas y no es posible editar su contenido. Sin embargo, por motivos de transparencia y comparabilidad, es posible ver las fórmulas  subyacentes seleccionando 
   las celdas en cada una de las hojas.</t>
    </r>
  </si>
  <si>
    <t>• Confiar en el principio del coste de oportunidad.</t>
  </si>
  <si>
    <t xml:space="preserve">   La hoja de "Valores de Referencia" indica aquellos parámetros a utilizar en la sección de Beneficios Económicos (externalidades); así como en las secciones de Costes Operativos Incrementales </t>
  </si>
  <si>
    <t>Costes generales y de estructura - ferroviario</t>
  </si>
  <si>
    <t>Gastos Personal - no ferroviario</t>
  </si>
  <si>
    <t>Energía Península y Baleares - no ferroviario</t>
  </si>
  <si>
    <t>Energía Canarias - no ferroviario</t>
  </si>
  <si>
    <t>Periodo de referencia</t>
  </si>
  <si>
    <t>Tasa de descuento social</t>
  </si>
  <si>
    <t>Tasa de descuento financiera</t>
  </si>
  <si>
    <t>Tabla 1. Handbook of the external costs in Europe 2019 - Valores para España</t>
  </si>
  <si>
    <t>Tabla 2. Factor de Conversión Específicos para el modo ferroviario. Costes de Inversión</t>
  </si>
  <si>
    <t>Tabla 3. Factor de Conversión Específicos para el modo ferroviario. Costes Operativos</t>
  </si>
  <si>
    <t>Tabla 4. Factor de Conversión de Costes para modos no ferroviarios  para análisis económico. Costes Operativos</t>
  </si>
  <si>
    <t>(pestaña en blanco - rellenar)</t>
  </si>
  <si>
    <t>Las intensidades máximas de subvención sobre gastos financiables de obras son las establecidas en el Anexo I de la Convocatoria.
No es posible insertar texto o valores negativos en esta casilla.</t>
  </si>
  <si>
    <t>Las intensidades máximas de subvención sobre gastos financiables de estudios son las establecidas en el Anexo I de la Convocatoria</t>
  </si>
  <si>
    <t xml:space="preserve">De acuerdo a lo establecido en el Artículo 5. Requisitos de los proyectos sección 2.a) de las Bases Reguladoras, "no podrán obtener subvenciones los proyectos que incluyan exclusivamente estudios o trabajos de consultoría o ingeniería" </t>
  </si>
  <si>
    <r>
      <t xml:space="preserve">Las subvenciones de esta Convocatoria no son compatibles con otras contribuciones públicas (nacional, regional o local); </t>
    </r>
    <r>
      <rPr>
        <sz val="14"/>
        <rFont val="Calibri"/>
        <family val="2"/>
      </rPr>
      <t xml:space="preserve">ver </t>
    </r>
    <r>
      <rPr>
        <i/>
        <sz val="14"/>
        <color theme="1"/>
        <rFont val="Calibri"/>
        <family val="2"/>
      </rPr>
      <t>artículo</t>
    </r>
    <r>
      <rPr>
        <sz val="14"/>
        <color theme="1"/>
        <rFont val="Calibri"/>
        <family val="2"/>
      </rPr>
      <t xml:space="preserve"> </t>
    </r>
    <r>
      <rPr>
        <i/>
        <sz val="14"/>
        <color theme="1"/>
        <rFont val="Calibri"/>
        <family val="2"/>
      </rPr>
      <t>20. Compatibilidad de las Subvenciones</t>
    </r>
    <r>
      <rPr>
        <sz val="14"/>
        <rFont val="Calibri"/>
        <family val="2"/>
      </rPr>
      <t xml:space="preserve"> </t>
    </r>
    <r>
      <rPr>
        <sz val="14"/>
        <color rgb="FF000000"/>
        <rFont val="Calibri"/>
        <family val="2"/>
      </rPr>
      <t>de las Bases Reguladoras. Se han bloqueado esta celda y las de los años siguientes (J224, K224, etc.) de tal manera que su valor sea cero.</t>
    </r>
  </si>
  <si>
    <r>
      <t xml:space="preserve">  Conforme a lo establecido en las Bases Reguladoras y en la propia Convocatoria,</t>
    </r>
    <r>
      <rPr>
        <sz val="14"/>
        <color rgb="FFFF0000"/>
        <rFont val="Calibri"/>
        <family val="2"/>
      </rPr>
      <t xml:space="preserve"> </t>
    </r>
    <r>
      <rPr>
        <sz val="14"/>
        <rFont val="Calibri"/>
        <family val="2"/>
      </rPr>
      <t xml:space="preserve">el ACB se requiere como criterio de elegibilidad. </t>
    </r>
  </si>
  <si>
    <r>
      <t xml:space="preserve">   y Costes de Inversión Incrementales (factores de conversión para análisis económico). </t>
    </r>
    <r>
      <rPr>
        <sz val="14"/>
        <rFont val="Calibri"/>
        <family val="2"/>
        <scheme val="minor"/>
      </rPr>
      <t>Con el fin de que se utilicen únicamente dichos valores, se han automatizado las respectivas celdas en la hoja de "Datos de Entrada".</t>
    </r>
  </si>
  <si>
    <t xml:space="preserve">• El código de la propuesta se genera automáticamente en el Portal de Gestión de Subvenciones al realizar la solicitud. </t>
  </si>
  <si>
    <t>* Para el modo ferroviario se recomienda utilizar los factores de conversión indicados en la guía para la evaluación de inversiones de ferrocarril 2020 de Adif.</t>
  </si>
  <si>
    <t>* Valores a €2020. Actualización mediante PIB per capita (INE)</t>
  </si>
  <si>
    <t>Como complemento y actualización de dicha guía, la Comisión Europea ha publicado una guía de principios generales y epecíficos por sector (2021)</t>
  </si>
  <si>
    <t>Celda E166</t>
  </si>
  <si>
    <t>Pasajeros/Mercancías</t>
  </si>
  <si>
    <t>D166</t>
  </si>
  <si>
    <t>E166</t>
  </si>
  <si>
    <t>Celda D166</t>
  </si>
  <si>
    <t>Inserte "Pasajeros" o "Mercancías"</t>
  </si>
  <si>
    <t>La lista desplegable permite seleccionar la opción de "Externalidades". El concepto de externalidades hace referencia a aquellos costes económicos valorados por el "Handbook of the external costs in Europe 2019" y presentados en la pestaña de "Valores de Referencia" para España.</t>
  </si>
  <si>
    <t>Inserte un nombre claro para definir el modo de transporte al que afecta el beneficio económico o el coste resultante del proyecto.
En el caso de haber optado por la opción de Externalidades en la celda D166, se abre una lista desplegable con aquellos modos de transporte que el "Handbook of the external costs in Europe 2019" ha analizado su impacto. En el supuesto de optar por otro modo de transporte diferente, se permite insertar otro modo distinto.</t>
  </si>
  <si>
    <t>Inserte la unidad de medida utilizada para cuantificar los beneficios (por ejemplo, "€/horas" para ahorro de tiempo, "€/toneladas" para emisiones de CO2, "€/vehículo*km" para tráfico)</t>
  </si>
  <si>
    <t>Para los Beneficios relacionados con el Excedente del Consumidor (tales como el tiempo de viaje y los Costes de Operación del Vehículo de los usuarios de la vía), se aplica la "Regla de la mitad" y el beneficio debe contarse en su totalidad o en la mitad según la naturaleza del tráfico que los genera (tráfico preexistente o inducido/desviado).</t>
  </si>
  <si>
    <t>En el supuesto de optar en la celda D166 por "Externalidades" y en la celda E166 por un modo de transporte de la lista desplegable, el valor unitario queda establecido en conformidad con los valores de "Handbook of the external costs in Europe 2019". En el supuesto de aplicar otros valores, se ha de escribir encima de la fórmula y se requerirá un argumento teórico y numérico al respecto.</t>
  </si>
  <si>
    <t>En el supuesto de optar en la celda D166 por "Externalidades" y en la celda E166 por un modo de transporte de la lista desplegable, la unidad de medida queda establecida en conformidad con los valores de "Handbook of the external costs in Europe 2019". En el supuesto de aplicar otras unidades, se ha de escribir encima de la fórmula y se requerirá un argumento teórico y numérico al respecto.</t>
  </si>
  <si>
    <t xml:space="preserve">La lista desplegable permite seleccionar aquellos costes de inversión presentados en la pestaña de "Valores de Referencia" para España. </t>
  </si>
  <si>
    <t xml:space="preserve">Especifíquese el factor de conversión aplicable a este elemento o categoría de los costes de inversión. 
En el supuesto de optar en la celda C50 por algún coste de inversión de la lista desplegable, el factor de conversión queda establecido en conformidad con los valores de la pestaña de "Valores de Referencia". En el supuesto de aplicar otras unidades, se ha de escribir encima de la fórmula y se requerirá un argumento teórico y numérico al respecto.
Al menos, se deben aplicar correcciones para depurar los precios de mercado de factores fiscales, por ejemplo un impuesto especial sobre la importación o IVA. Los ACB que no hacen ninguna corrección a los valores financieros suponen implícitamente un factor de conversión de 1. Si el factor de conversión no está fijado para todo el período de referencia, inserte en esta celda el promedio ponderado de los diferentes factores de conversión. </t>
  </si>
  <si>
    <t xml:space="preserve">La lista desplegable permite seleccionar aquellos costes de operación presentados en la pestaña de "Valores de Referencia" para España. </t>
  </si>
  <si>
    <t>Especifíquese el factor de conversión aplicable a este elemento o categoría de los costes de inversión. 
En el supuesto de optar en la celda C86 por algún coste de operación de la lista desplegable, el factor de conversión queda establecido en conformidad con los valores de la pestaña de "Valores de Referencia". En el supuesto de aplicar otras unidades, se ha de escribir encima de la fórmula y se requerirá un argumento teórico y numérico al respecto.
Al menos, se deben aplicar correcciones para depurar los precios de mercado de factores fiscales, por ejemplo un impuesto especial sobre la importación o IVA. Los ACB que no hacen ninguna corrección a los valores financieros suponen implícitamente un factor de conversión de 1. Si el factor de conversión no está fijado para todo el período de referencia, inserte en esta celda el promedio ponderado de los diferentes factores de conversión.</t>
  </si>
  <si>
    <t xml:space="preserve">• Esta plantilla está diseñada para ayudar a los solicitantes en la presentación de los resultados del Análisis Coste Beneficio (ACB) en un formato común y simplificado así como para facilitar la verificación del ACB. </t>
  </si>
  <si>
    <t xml:space="preserve">  La Convocatoria fija, igualmente, la necesidad de entregar un informe detallado con el ACB; esta plantilla no actúa como sustituto de dicho informe.</t>
  </si>
  <si>
    <t>Se realizará siguiendo una metodología reconocida por la Unión Europea. Se recomienda seguir la guía de Análisis Coste-Beneficios para Proyectos de Inversión (2014) de la Comisión Europea (metodología DG Regio)</t>
  </si>
  <si>
    <t>Puede encontrar orientación adicional sobre los Factores de Conversión en la metodología DG REGIO secciones 2.8.1 a 2.8.5. No es posible insertar texto o valores negativos en esta casilla.</t>
  </si>
  <si>
    <t>Especifíquese el Factor de Conversión aplicable a los costes de reemplazo. Hay que utilizar los valores de referencia proporcionados en la pestaña "Valores de Referencia". Al menos, se deben aplicar correcciones para depurar los precios de mercado de factores fiscales, por ejemplo un impuesto especial sobre la importación.</t>
  </si>
  <si>
    <t>Insertar en esta y en las columnas siguientes (J72, K72, etc.) los valores en efectivo de los costes de reemplazo. Representan los costes de los dispositivos o partes específicas de la infraestructura que deben reemplazarse dentro del período de referencia para garantizar que la infraestructura en sí permanezca operativa.</t>
  </si>
  <si>
    <t>Celda F128</t>
  </si>
  <si>
    <t>F128</t>
  </si>
  <si>
    <r>
      <t xml:space="preserve">Especifíquese los flujos de caja de los costes elegibles de inversión de obras para el primer año del periodo de referencia. Proporcione en las columnas siguientes los valores para los años próximos (J219, K219, etc.). Asegúrese que estos valores se corresponden con los presentados en el </t>
    </r>
    <r>
      <rPr>
        <i/>
        <sz val="14"/>
        <rFont val="Calibri"/>
        <family val="2"/>
      </rPr>
      <t>Portal de Gestión de Subvenciones</t>
    </r>
    <r>
      <rPr>
        <sz val="14"/>
        <rFont val="Calibri"/>
        <family val="2"/>
      </rPr>
      <t xml:space="preserve"> en la sección </t>
    </r>
    <r>
      <rPr>
        <i/>
        <sz val="14"/>
        <rFont val="Calibri"/>
        <family val="2"/>
      </rPr>
      <t>Datos Específicos</t>
    </r>
    <r>
      <rPr>
        <sz val="14"/>
        <rFont val="Calibri"/>
        <family val="2"/>
      </rPr>
      <t>.</t>
    </r>
  </si>
  <si>
    <r>
      <t xml:space="preserve">Especifíquese los flujos de caja de los costes elegibles de inversión de estudios para el primer año del periodo de referencia. Proporcione en las columnas siguientes los valores para los años próximos (J221, K221, etc.). Asegúrese que estos valores se corresponden con los presentados en el </t>
    </r>
    <r>
      <rPr>
        <i/>
        <sz val="14"/>
        <color rgb="FF000000"/>
        <rFont val="Calibri"/>
        <family val="2"/>
      </rPr>
      <t>Portal de Gestión de Subvenciones</t>
    </r>
    <r>
      <rPr>
        <sz val="14"/>
        <color rgb="FF000000"/>
        <rFont val="Calibri"/>
        <family val="2"/>
      </rPr>
      <t xml:space="preserve"> en la sección </t>
    </r>
    <r>
      <rPr>
        <i/>
        <sz val="14"/>
        <color rgb="FF000000"/>
        <rFont val="Calibri"/>
        <family val="2"/>
      </rPr>
      <t>Datos Específicos</t>
    </r>
    <r>
      <rPr>
        <sz val="14"/>
        <color rgb="FF000000"/>
        <rFont val="Calibri"/>
        <family val="2"/>
      </rPr>
      <t>.</t>
    </r>
  </si>
  <si>
    <t>Especifíquese el importe de los préstamos recibidos de los inversores que se espera en el primer año del periodo de referencia. Proporcione en las columnas siguientes los valores de los próximos años (J226, K226, etc.).</t>
  </si>
  <si>
    <t>Especifíquese la cantidad de recursos propios o del capital aportado por los inversores que se espera en el primer año del periodo de referencia. Proporcione en las columnas siguientes los valores de los próximos años (J225, K225, etc.).</t>
  </si>
  <si>
    <t>Especifíquese el volumen incremental de uso del servicio durante el primer año del periodo de referencia. En las columnas siguientes (J128, K128, etc.) proporcione el número de usos estimado para los próximos años. Los valores de estas columnas deben obtenerse del análisis de la demanda y corresponden a la cantidad incremental total de los servicios proporcionados (por ejemplo número de pasajeros de tren, toneladas de mercancía transportadas).</t>
  </si>
  <si>
    <t>Especifíquese el valor unitario monetario de estos beneficios económicos y costes para el primer año del periodo de referencia.  Ejemplos de estos valores unitarios son el valor en euros de una hora de viaje (€/h) o el valor de una tonelada de CO2 emitida a la atmósfera (€/CO2t). Proporcione en las columnas siguientes los valores de los próximos años (J167, K167, etc.).</t>
  </si>
  <si>
    <t>u</t>
  </si>
  <si>
    <t>RELACIÓN BENEFICIO COSTE (B/C)</t>
  </si>
  <si>
    <t>¿El proyecto genera ingresos netos?</t>
  </si>
  <si>
    <t>min(g,h) si cumple criterios de aplicabilidad</t>
  </si>
  <si>
    <r>
      <t xml:space="preserve">Especifíquese en las celdas de esta fila la inversión en terrenos (si la hubiera) requerida para llevar a cabo el proyecto. El coste de los terrenos </t>
    </r>
    <r>
      <rPr>
        <sz val="14"/>
        <rFont val="Calibri"/>
        <family val="2"/>
      </rPr>
      <t xml:space="preserve">no se considera como gasto subvencionable (Artículo 19.3.d) Bases reguladoras) </t>
    </r>
    <r>
      <rPr>
        <sz val="14"/>
        <color rgb="FF000000"/>
        <rFont val="Calibri"/>
        <family val="2"/>
      </rPr>
      <t>y no computa para los cálculos del déficit de financiación. Aplicar los mismos criterios que en las celdas de la fila 50 descritos anteriormente</t>
    </r>
  </si>
  <si>
    <t>Criterio de aplicabilidad</t>
  </si>
  <si>
    <t xml:space="preserve">    Justo debajo del encabezado de determinadas secciones hay un resumen de las diversas pruebas que especifican si:</t>
  </si>
  <si>
    <t>No es posible insertar texto o valores negativos en esta celda ni en las de las columnas siguientes. El coste de inversión elegible no puede exceder el coste de inversión.</t>
  </si>
  <si>
    <t>Cuando corresponda, especifíquese la cantidad de recursos adicionales disponibles para garantizar la sostenibilidad financiera del proyecto esperada en el primer año del período de referencia. Proporcione en las columnas siguientes los valores de los años próximos (J234, K234, etc.).</t>
  </si>
  <si>
    <r>
      <rPr>
        <sz val="14"/>
        <rFont val="Calibri"/>
        <family val="2"/>
      </rPr>
      <t>El año de referencia del análisis debe ser el año de la convocatoria de los fondos que se solicitan para acometer el proyecto. 
No es posible insertar texto o valores negativos en esta casilla.</t>
    </r>
    <r>
      <rPr>
        <sz val="14"/>
        <color rgb="FF000000"/>
        <rFont val="Calibri"/>
        <family val="2"/>
      </rPr>
      <t xml:space="preserve">
</t>
    </r>
  </si>
  <si>
    <t>Programa de apoyo al transporte sostenible y digital – Convocatoria 2024</t>
  </si>
  <si>
    <r>
      <t xml:space="preserve">Programa de apoyo al transporte sostenible y digital – Convocatoria 2024
</t>
    </r>
    <r>
      <rPr>
        <b/>
        <sz val="14"/>
        <color rgb="FF000000"/>
        <rFont val="Calibri"/>
        <family val="2"/>
      </rPr>
      <t>Análisis Financiero</t>
    </r>
  </si>
  <si>
    <r>
      <t xml:space="preserve">Programa de apoyo al transporte sostenible y digital – Convocatoria 2024
</t>
    </r>
    <r>
      <rPr>
        <b/>
        <sz val="14"/>
        <color rgb="FF000000"/>
        <rFont val="Calibri"/>
        <family val="2"/>
      </rPr>
      <t>Análisis Económico</t>
    </r>
  </si>
  <si>
    <r>
      <t xml:space="preserve">Programa de apoyo al transporte sostenible y digital – Convocatoria 2024
</t>
    </r>
    <r>
      <rPr>
        <b/>
        <sz val="14"/>
        <color rgb="FF000000"/>
        <rFont val="Calibri"/>
        <family val="2"/>
      </rPr>
      <t>Cálculo del déficit de financiación</t>
    </r>
  </si>
  <si>
    <t>https://op.europa.eu/es/publication-detail/-/publication/120c6fcc-3841-4596-9256-4fd709c49ae4/language-en</t>
  </si>
  <si>
    <t>https://www.fondoseuropeos.hacienda.gob.es/sitios/dgfc/es-ES/ipr/fcp1420/gs/feder/dg/Documents/CBA_Guide_Final_Report.pdf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</si>
</sst>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quot; &quot;;&quot;-&quot;#,##0&quot; &quot;;&quot;-&quot;#"/>
    <numFmt numFmtId="165" formatCode="#,##0.0&quot; &quot;;&quot;-&quot;#,##0.0&quot; &quot;;&quot;-&quot;#"/>
    <numFmt numFmtId="166" formatCode="#,##0&quot; &quot;;#,##0&quot; &quot;;&quot;-&quot;#&quot; &quot;;&quot; &quot;@"/>
    <numFmt numFmtId="167" formatCode="#,##0.00&quot; &quot;;&quot;-&quot;#,##0.00&quot; &quot;;&quot;-&quot;#"/>
    <numFmt numFmtId="168" formatCode="#,##0.0&quot; &quot;;#,##0.0&quot; &quot;;&quot;-&quot;#&quot; &quot;;&quot; &quot;@"/>
    <numFmt numFmtId="169" formatCode="0.0%"/>
    <numFmt numFmtId="170" formatCode="#,##0.00&quot; &quot;;#,##0.00&quot; &quot;;&quot;-&quot;#&quot; &quot;;&quot; &quot;@"/>
    <numFmt numFmtId="171" formatCode="#,##0.0"/>
  </numFmts>
  <fonts count="86" x14ac:knownFonts="1">
    <font>
      <sz val="11"/>
      <color rgb="FF000000"/>
      <name val="Arial"/>
      <family val="2"/>
    </font>
    <font>
      <sz val="11"/>
      <color rgb="FF000000"/>
      <name val="Arial"/>
      <family val="2"/>
    </font>
    <font>
      <b/>
      <sz val="10"/>
      <color rgb="FF000000"/>
      <name val="Arial"/>
      <family val="2"/>
    </font>
    <font>
      <sz val="10"/>
      <color rgb="FFFFFFFF"/>
      <name val="Arial"/>
      <family val="2"/>
    </font>
    <font>
      <sz val="10"/>
      <color rgb="FFCC0000"/>
      <name val="Arial"/>
      <family val="2"/>
    </font>
    <font>
      <b/>
      <i/>
      <sz val="11"/>
      <color rgb="FFFFFF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sz val="11"/>
      <color rgb="FF000000"/>
      <name val="Calibri"/>
      <family val="2"/>
    </font>
    <font>
      <b/>
      <sz val="24"/>
      <color rgb="FF000000"/>
      <name val="Calibri"/>
      <family val="2"/>
    </font>
    <font>
      <sz val="18"/>
      <color rgb="FF000000"/>
      <name val="Calibri"/>
      <family val="2"/>
    </font>
    <font>
      <sz val="8"/>
      <color rgb="FFAEABAB"/>
      <name val="Calibri"/>
      <family val="2"/>
    </font>
    <font>
      <sz val="14"/>
      <color rgb="FF000000"/>
      <name val="Calibri"/>
      <family val="2"/>
    </font>
    <font>
      <b/>
      <u/>
      <sz val="14"/>
      <color rgb="FF000000"/>
      <name val="Calibri"/>
      <family val="2"/>
    </font>
    <font>
      <sz val="14"/>
      <color rgb="FFFF0000"/>
      <name val="Calibri"/>
      <family val="2"/>
    </font>
    <font>
      <b/>
      <i/>
      <sz val="11"/>
      <color rgb="FFFFFF00"/>
      <name val="Calibri"/>
      <family val="2"/>
    </font>
    <font>
      <sz val="11"/>
      <color rgb="FF00B0F0"/>
      <name val="Calibri"/>
      <family val="2"/>
    </font>
    <font>
      <b/>
      <sz val="14"/>
      <color rgb="FF00B050"/>
      <name val="Calibri"/>
      <family val="2"/>
    </font>
    <font>
      <b/>
      <sz val="14"/>
      <color rgb="FFFF0000"/>
      <name val="Calibri"/>
      <family val="2"/>
    </font>
    <font>
      <u/>
      <sz val="14"/>
      <color rgb="FF000000"/>
      <name val="Calibri"/>
      <family val="2"/>
    </font>
    <font>
      <u/>
      <sz val="11"/>
      <color rgb="FF0563C1"/>
      <name val="Cambria"/>
      <family val="1"/>
    </font>
    <font>
      <b/>
      <i/>
      <u/>
      <sz val="18"/>
      <color rgb="FF000000"/>
      <name val="Calibri"/>
      <family val="2"/>
    </font>
    <font>
      <sz val="11"/>
      <color rgb="FFFFFFFF"/>
      <name val="Calibri"/>
      <family val="2"/>
    </font>
    <font>
      <b/>
      <sz val="14"/>
      <color rgb="FF000000"/>
      <name val="Calibri"/>
      <family val="2"/>
    </font>
    <font>
      <sz val="12"/>
      <color rgb="FF000000"/>
      <name val="Calibri"/>
      <family val="2"/>
    </font>
    <font>
      <b/>
      <sz val="13"/>
      <color rgb="FF000000"/>
      <name val="Calibri"/>
      <family val="2"/>
    </font>
    <font>
      <b/>
      <sz val="11"/>
      <color rgb="FF000000"/>
      <name val="Calibri"/>
      <family val="2"/>
    </font>
    <font>
      <b/>
      <sz val="10"/>
      <color rgb="FF92D050"/>
      <name val="Calibri"/>
      <family val="2"/>
    </font>
    <font>
      <i/>
      <sz val="16"/>
      <color rgb="FF000000"/>
      <name val="Calibri"/>
      <family val="2"/>
    </font>
    <font>
      <sz val="11"/>
      <color rgb="FF92D050"/>
      <name val="Calibri"/>
      <family val="2"/>
    </font>
    <font>
      <b/>
      <sz val="10"/>
      <color rgb="FF000000"/>
      <name val="Calibri"/>
      <family val="2"/>
    </font>
    <font>
      <b/>
      <sz val="14"/>
      <color rgb="FF00B0F0"/>
      <name val="Calibri"/>
      <family val="2"/>
    </font>
    <font>
      <b/>
      <sz val="16"/>
      <color rgb="FF00B0F0"/>
      <name val="Calibri"/>
      <family val="2"/>
    </font>
    <font>
      <b/>
      <sz val="15"/>
      <color rgb="FF00B0F0"/>
      <name val="Calibri"/>
      <family val="2"/>
    </font>
    <font>
      <b/>
      <sz val="20"/>
      <color rgb="FF00B0F0"/>
      <name val="Calibri"/>
      <family val="2"/>
    </font>
    <font>
      <b/>
      <sz val="15"/>
      <color rgb="FF92D050"/>
      <name val="Calibri"/>
      <family val="2"/>
    </font>
    <font>
      <i/>
      <sz val="10"/>
      <color rgb="FF000000"/>
      <name val="Calibri"/>
      <family val="2"/>
    </font>
    <font>
      <sz val="11"/>
      <color rgb="FFD8D8D8"/>
      <name val="Calibri"/>
      <family val="2"/>
    </font>
    <font>
      <sz val="11"/>
      <color rgb="FFAEABAB"/>
      <name val="Calibri"/>
      <family val="2"/>
    </font>
    <font>
      <b/>
      <sz val="18"/>
      <color rgb="FF000000"/>
      <name val="Calibri"/>
      <family val="2"/>
    </font>
    <font>
      <sz val="11"/>
      <color rgb="FFA5A5A5"/>
      <name val="Calibri"/>
      <family val="2"/>
    </font>
    <font>
      <b/>
      <sz val="11"/>
      <color rgb="FF92D050"/>
      <name val="Calibri"/>
      <family val="2"/>
    </font>
    <font>
      <b/>
      <sz val="11"/>
      <color rgb="FF00B0F0"/>
      <name val="Calibri"/>
      <family val="2"/>
    </font>
    <font>
      <sz val="11"/>
      <color rgb="FFFF0000"/>
      <name val="Calibri"/>
      <family val="2"/>
    </font>
    <font>
      <i/>
      <sz val="11"/>
      <color rgb="FF000000"/>
      <name val="Calibri"/>
      <family val="2"/>
    </font>
    <font>
      <b/>
      <sz val="10"/>
      <color rgb="FF00B0F0"/>
      <name val="Calibri"/>
      <family val="2"/>
    </font>
    <font>
      <sz val="10"/>
      <color rgb="FF000000"/>
      <name val="Calibri"/>
      <family val="2"/>
    </font>
    <font>
      <b/>
      <sz val="12"/>
      <color rgb="FF00B0F0"/>
      <name val="Calibri"/>
      <family val="2"/>
    </font>
    <font>
      <sz val="10"/>
      <color rgb="FFFFFFFF"/>
      <name val="Calibri"/>
      <family val="2"/>
    </font>
    <font>
      <b/>
      <sz val="14"/>
      <color rgb="FF92D050"/>
      <name val="Calibri"/>
      <family val="2"/>
    </font>
    <font>
      <b/>
      <sz val="16"/>
      <color rgb="FF92D050"/>
      <name val="Calibri"/>
      <family val="2"/>
    </font>
    <font>
      <b/>
      <sz val="16"/>
      <color rgb="FF000000"/>
      <name val="Calibri"/>
      <family val="2"/>
    </font>
    <font>
      <b/>
      <u/>
      <sz val="13"/>
      <color rgb="FF000000"/>
      <name val="Calibri"/>
      <family val="2"/>
    </font>
    <font>
      <b/>
      <sz val="12"/>
      <color rgb="FF000000"/>
      <name val="Calibri"/>
      <family val="2"/>
    </font>
    <font>
      <sz val="8"/>
      <color rgb="FF000000"/>
      <name val="Calibri"/>
      <family val="2"/>
    </font>
    <font>
      <i/>
      <sz val="10"/>
      <color rgb="FF7030A0"/>
      <name val="Calibri"/>
      <family val="2"/>
    </font>
    <font>
      <sz val="11"/>
      <color rgb="FF7030A0"/>
      <name val="Calibri"/>
      <family val="2"/>
    </font>
    <font>
      <sz val="8"/>
      <color rgb="FF92D050"/>
      <name val="Calibri"/>
      <family val="2"/>
    </font>
    <font>
      <sz val="8"/>
      <color rgb="FF00B0F0"/>
      <name val="Calibri"/>
      <family val="2"/>
    </font>
    <font>
      <sz val="10"/>
      <color rgb="FF92D050"/>
      <name val="Calibri"/>
      <family val="2"/>
    </font>
    <font>
      <b/>
      <sz val="9"/>
      <color rgb="FF000000"/>
      <name val="Calibri"/>
      <family val="2"/>
    </font>
    <font>
      <b/>
      <u/>
      <sz val="12"/>
      <color rgb="FF000000"/>
      <name val="Calibri"/>
      <family val="2"/>
    </font>
    <font>
      <sz val="14"/>
      <name val="Calibri"/>
      <family val="2"/>
    </font>
    <font>
      <b/>
      <sz val="14"/>
      <name val="Calibri"/>
      <family val="2"/>
    </font>
    <font>
      <i/>
      <sz val="14"/>
      <color rgb="FF000000"/>
      <name val="Calibri"/>
      <family val="2"/>
    </font>
    <font>
      <u/>
      <sz val="11"/>
      <color theme="10"/>
      <name val="Arial"/>
      <family val="2"/>
    </font>
    <font>
      <u/>
      <sz val="14"/>
      <name val="Calibri"/>
      <family val="2"/>
    </font>
    <font>
      <sz val="9"/>
      <color rgb="FF000000"/>
      <name val="Arial"/>
      <family val="2"/>
    </font>
    <font>
      <b/>
      <sz val="20"/>
      <color rgb="FF000000"/>
      <name val="Calibri"/>
      <family val="2"/>
    </font>
    <font>
      <sz val="11"/>
      <color theme="2" tint="-0.249977111117893"/>
      <name val="Calibri"/>
      <family val="2"/>
    </font>
    <font>
      <sz val="9"/>
      <color theme="2" tint="-0.249977111117893"/>
      <name val="Calibri"/>
      <family val="2"/>
    </font>
    <font>
      <i/>
      <sz val="14"/>
      <name val="Calibri"/>
      <family val="2"/>
    </font>
    <font>
      <b/>
      <sz val="8"/>
      <color rgb="FF000000"/>
      <name val="Calibri"/>
      <family val="2"/>
    </font>
    <font>
      <sz val="8"/>
      <name val="Calibri"/>
      <family val="2"/>
    </font>
    <font>
      <sz val="14"/>
      <name val="Calibri"/>
      <family val="2"/>
      <scheme val="minor"/>
    </font>
    <font>
      <sz val="14"/>
      <color rgb="FF000000"/>
      <name val="Calibri"/>
      <family val="2"/>
      <scheme val="minor"/>
    </font>
    <font>
      <i/>
      <sz val="9"/>
      <color rgb="FFFF0000"/>
      <name val="Calibri Light"/>
      <family val="2"/>
      <scheme val="major"/>
    </font>
    <font>
      <i/>
      <sz val="14"/>
      <color theme="1"/>
      <name val="Calibri"/>
      <family val="2"/>
    </font>
    <font>
      <sz val="14"/>
      <color theme="1"/>
      <name val="Calibri"/>
      <family val="2"/>
    </font>
  </fonts>
  <fills count="3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0000"/>
        <bgColor rgb="FFFF0000"/>
      </patternFill>
    </fill>
    <fill>
      <patternFill patternType="solid">
        <fgColor rgb="FFFFFFFF"/>
        <bgColor rgb="FFFFFFFF"/>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AEABAB"/>
        <bgColor rgb="FFAEABAB"/>
      </patternFill>
    </fill>
    <fill>
      <patternFill patternType="solid">
        <fgColor rgb="FFE7E6E6"/>
        <bgColor rgb="FFE7E6E6"/>
      </patternFill>
    </fill>
    <fill>
      <patternFill patternType="solid">
        <fgColor rgb="FF00B0F0"/>
        <bgColor rgb="FF00B0F0"/>
      </patternFill>
    </fill>
    <fill>
      <patternFill patternType="solid">
        <fgColor rgb="FF9BDEFF"/>
        <bgColor rgb="FF9BDEFF"/>
      </patternFill>
    </fill>
    <fill>
      <patternFill patternType="solid">
        <fgColor rgb="FF0070C0"/>
        <bgColor rgb="FF0070C0"/>
      </patternFill>
    </fill>
    <fill>
      <patternFill patternType="solid">
        <fgColor rgb="FF9CC2E5"/>
        <bgColor rgb="FF9CC2E5"/>
      </patternFill>
    </fill>
    <fill>
      <patternFill patternType="solid">
        <fgColor rgb="FF2F5496"/>
        <bgColor rgb="FF2F5496"/>
      </patternFill>
    </fill>
    <fill>
      <patternFill patternType="solid">
        <fgColor rgb="FF8EAADB"/>
        <bgColor rgb="FF8EAADB"/>
      </patternFill>
    </fill>
    <fill>
      <patternFill patternType="solid">
        <fgColor rgb="FF0099CC"/>
        <bgColor rgb="FF0099CC"/>
      </patternFill>
    </fill>
    <fill>
      <patternFill patternType="solid">
        <fgColor rgb="FF00ADEA"/>
        <bgColor rgb="FF00ADEA"/>
      </patternFill>
    </fill>
    <fill>
      <patternFill patternType="solid">
        <fgColor rgb="FF66FFFF"/>
        <bgColor rgb="FF66FFFF"/>
      </patternFill>
    </fill>
    <fill>
      <patternFill patternType="solid">
        <fgColor rgb="FF92D050"/>
        <bgColor rgb="FF92D050"/>
      </patternFill>
    </fill>
    <fill>
      <patternFill patternType="solid">
        <fgColor rgb="FFC5E0B3"/>
        <bgColor rgb="FFC5E0B3"/>
      </patternFill>
    </fill>
    <fill>
      <patternFill patternType="solid">
        <fgColor rgb="FFCC99FF"/>
        <bgColor rgb="FFCC99FF"/>
      </patternFill>
    </fill>
    <fill>
      <patternFill patternType="solid">
        <fgColor theme="0"/>
        <bgColor rgb="FFFFFFFF"/>
      </patternFill>
    </fill>
    <fill>
      <patternFill patternType="solid">
        <fgColor rgb="FFFFFFCC"/>
        <bgColor rgb="FFFFFFFF"/>
      </patternFill>
    </fill>
    <fill>
      <patternFill patternType="solid">
        <fgColor rgb="FFB9E4FF"/>
        <bgColor indexed="64"/>
      </patternFill>
    </fill>
    <fill>
      <patternFill patternType="solid">
        <fgColor rgb="FFFFFFFF"/>
        <bgColor indexed="64"/>
      </patternFill>
    </fill>
    <fill>
      <patternFill patternType="solid">
        <fgColor rgb="FFFFFFCC"/>
        <bgColor indexed="64"/>
      </patternFill>
    </fill>
    <fill>
      <patternFill patternType="solid">
        <fgColor rgb="FFFFFF00"/>
        <bgColor rgb="FFAEABAB"/>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9EE0"/>
      </left>
      <right style="medium">
        <color rgb="FF009EE0"/>
      </right>
      <top style="medium">
        <color rgb="FF009EE0"/>
      </top>
      <bottom/>
      <diagonal/>
    </border>
    <border>
      <left style="medium">
        <color rgb="FF009EE0"/>
      </left>
      <right/>
      <top style="medium">
        <color rgb="FF009EE0"/>
      </top>
      <bottom style="medium">
        <color rgb="FF009EE0"/>
      </bottom>
      <diagonal/>
    </border>
    <border>
      <left/>
      <right/>
      <top style="medium">
        <color rgb="FF009EE0"/>
      </top>
      <bottom style="medium">
        <color rgb="FF009EE0"/>
      </bottom>
      <diagonal/>
    </border>
    <border>
      <left/>
      <right style="medium">
        <color rgb="FF009EE0"/>
      </right>
      <top style="medium">
        <color rgb="FF009EE0"/>
      </top>
      <bottom style="medium">
        <color rgb="FF009EE0"/>
      </bottom>
      <diagonal/>
    </border>
    <border>
      <left style="medium">
        <color rgb="FF009EE0"/>
      </left>
      <right style="medium">
        <color rgb="FF009EE0"/>
      </right>
      <top/>
      <bottom/>
      <diagonal/>
    </border>
    <border>
      <left style="medium">
        <color rgb="FF009EE0"/>
      </left>
      <right style="medium">
        <color rgb="FF009EE0"/>
      </right>
      <top style="medium">
        <color rgb="FF009EE0"/>
      </top>
      <bottom style="medium">
        <color rgb="FF009EE0"/>
      </bottom>
      <diagonal/>
    </border>
    <border>
      <left style="medium">
        <color rgb="FF009EE0"/>
      </left>
      <right style="medium">
        <color rgb="FF009EE0"/>
      </right>
      <top/>
      <bottom style="medium">
        <color rgb="FF009EE0"/>
      </bottom>
      <diagonal/>
    </border>
    <border>
      <left/>
      <right style="medium">
        <color rgb="FF009EE0"/>
      </right>
      <top/>
      <bottom style="medium">
        <color rgb="FF009EE0"/>
      </bottom>
      <diagonal/>
    </border>
  </borders>
  <cellStyleXfs count="21">
    <xf numFmtId="0" fontId="0" fillId="0" borderId="0"/>
    <xf numFmtId="0" fontId="13" fillId="10" borderId="0"/>
    <xf numFmtId="0" fontId="2" fillId="0" borderId="0"/>
    <xf numFmtId="0" fontId="3" fillId="2" borderId="0"/>
    <xf numFmtId="0" fontId="3" fillId="3" borderId="0"/>
    <xf numFmtId="0" fontId="2" fillId="4" borderId="0"/>
    <xf numFmtId="0" fontId="4" fillId="5" borderId="0"/>
    <xf numFmtId="0" fontId="5" fillId="6" borderId="0"/>
    <xf numFmtId="0" fontId="6" fillId="8" borderId="0"/>
    <xf numFmtId="0" fontId="7" fillId="0" borderId="0"/>
    <xf numFmtId="0" fontId="8" fillId="9" borderId="0"/>
    <xf numFmtId="0" fontId="9" fillId="0" borderId="0"/>
    <xf numFmtId="0" fontId="10" fillId="0" borderId="0"/>
    <xf numFmtId="0" fontId="11" fillId="0" borderId="0"/>
    <xf numFmtId="0" fontId="12" fillId="0" borderId="0"/>
    <xf numFmtId="0" fontId="14" fillId="10" borderId="1"/>
    <xf numFmtId="0" fontId="1" fillId="0" borderId="0"/>
    <xf numFmtId="0" fontId="1" fillId="0" borderId="0"/>
    <xf numFmtId="0" fontId="4" fillId="0" borderId="0"/>
    <xf numFmtId="0" fontId="72" fillId="0" borderId="0" applyNumberFormat="0" applyFill="0" applyBorder="0" applyAlignment="0" applyProtection="0"/>
    <xf numFmtId="9" fontId="1" fillId="0" borderId="0" applyFont="0" applyFill="0" applyBorder="0" applyAlignment="0" applyProtection="0"/>
  </cellStyleXfs>
  <cellXfs count="365">
    <xf numFmtId="0" fontId="0" fillId="0" borderId="0" xfId="0"/>
    <xf numFmtId="0" fontId="15" fillId="11" borderId="0" xfId="0" applyFont="1" applyFill="1"/>
    <xf numFmtId="0" fontId="15" fillId="7" borderId="0" xfId="0" applyFont="1" applyFill="1"/>
    <xf numFmtId="0" fontId="18" fillId="11" borderId="0" xfId="0" applyFont="1" applyFill="1" applyAlignment="1">
      <alignment horizontal="center"/>
    </xf>
    <xf numFmtId="0" fontId="19" fillId="7" borderId="0" xfId="0" applyFont="1" applyFill="1"/>
    <xf numFmtId="0" fontId="21" fillId="7" borderId="0" xfId="0" applyFont="1" applyFill="1"/>
    <xf numFmtId="0" fontId="19" fillId="7" borderId="0" xfId="0" applyFont="1" applyFill="1" applyAlignment="1">
      <alignment vertical="top" wrapText="1"/>
    </xf>
    <xf numFmtId="0" fontId="22" fillId="6" borderId="0" xfId="0" applyFont="1" applyFill="1" applyAlignment="1">
      <alignment horizontal="left"/>
    </xf>
    <xf numFmtId="0" fontId="23" fillId="7" borderId="0" xfId="0" applyFont="1" applyFill="1" applyAlignment="1">
      <alignment horizontal="left"/>
    </xf>
    <xf numFmtId="0" fontId="28" fillId="7" borderId="0" xfId="0" applyFont="1" applyFill="1"/>
    <xf numFmtId="0" fontId="29" fillId="7" borderId="0" xfId="0" applyFont="1" applyFill="1"/>
    <xf numFmtId="0" fontId="30" fillId="12" borderId="4" xfId="0" applyFont="1" applyFill="1" applyBorder="1"/>
    <xf numFmtId="0" fontId="25" fillId="12" borderId="4" xfId="0" applyFont="1" applyFill="1" applyBorder="1"/>
    <xf numFmtId="0" fontId="15" fillId="12" borderId="4" xfId="0" applyFont="1" applyFill="1" applyBorder="1"/>
    <xf numFmtId="1" fontId="31" fillId="10" borderId="5" xfId="0" applyNumberFormat="1" applyFont="1" applyFill="1" applyBorder="1" applyAlignment="1">
      <alignment horizontal="center"/>
    </xf>
    <xf numFmtId="0" fontId="32" fillId="7" borderId="0" xfId="0" applyFont="1" applyFill="1" applyAlignment="1">
      <alignment horizontal="right" vertical="center"/>
    </xf>
    <xf numFmtId="0" fontId="33" fillId="7" borderId="0" xfId="0" applyFont="1" applyFill="1" applyAlignment="1">
      <alignment horizontal="right"/>
    </xf>
    <xf numFmtId="0" fontId="33" fillId="7" borderId="0" xfId="0" applyFont="1" applyFill="1" applyAlignment="1">
      <alignment horizontal="left"/>
    </xf>
    <xf numFmtId="0" fontId="19" fillId="7" borderId="0" xfId="0" applyFont="1" applyFill="1" applyAlignment="1">
      <alignment vertical="center"/>
    </xf>
    <xf numFmtId="0" fontId="19" fillId="7" borderId="0" xfId="0" applyFont="1" applyFill="1" applyAlignment="1">
      <alignment wrapText="1"/>
    </xf>
    <xf numFmtId="9" fontId="31" fillId="10" borderId="5" xfId="0" applyNumberFormat="1" applyFont="1" applyFill="1" applyBorder="1" applyAlignment="1">
      <alignment horizontal="center"/>
    </xf>
    <xf numFmtId="0" fontId="30" fillId="7" borderId="0" xfId="0" applyFont="1" applyFill="1"/>
    <xf numFmtId="1" fontId="15" fillId="7" borderId="0" xfId="0" applyNumberFormat="1" applyFont="1" applyFill="1" applyAlignment="1">
      <alignment horizontal="center"/>
    </xf>
    <xf numFmtId="0" fontId="15" fillId="10" borderId="5" xfId="0" applyFont="1" applyFill="1" applyBorder="1" applyAlignment="1">
      <alignment horizontal="center"/>
    </xf>
    <xf numFmtId="164" fontId="15" fillId="10" borderId="5" xfId="0" applyNumberFormat="1" applyFont="1" applyFill="1" applyBorder="1"/>
    <xf numFmtId="0" fontId="33" fillId="7" borderId="0" xfId="0" applyFont="1" applyFill="1" applyAlignment="1">
      <alignment horizontal="center"/>
    </xf>
    <xf numFmtId="0" fontId="34" fillId="7" borderId="0" xfId="0" applyFont="1" applyFill="1" applyAlignment="1">
      <alignment horizontal="center" wrapText="1"/>
    </xf>
    <xf numFmtId="0" fontId="15" fillId="7" borderId="0" xfId="0" applyFont="1" applyFill="1" applyAlignment="1">
      <alignment horizontal="center"/>
    </xf>
    <xf numFmtId="2" fontId="15" fillId="10" borderId="5" xfId="0" applyNumberFormat="1" applyFont="1" applyFill="1" applyBorder="1" applyAlignment="1">
      <alignment horizontal="center"/>
    </xf>
    <xf numFmtId="166" fontId="15" fillId="10" borderId="5" xfId="0" applyNumberFormat="1" applyFont="1" applyFill="1" applyBorder="1" applyAlignment="1">
      <alignment horizontal="right"/>
    </xf>
    <xf numFmtId="0" fontId="35" fillId="7" borderId="0" xfId="0" applyFont="1" applyFill="1"/>
    <xf numFmtId="0" fontId="32" fillId="7" borderId="0" xfId="0" applyFont="1" applyFill="1" applyAlignment="1">
      <alignment vertical="center"/>
    </xf>
    <xf numFmtId="0" fontId="15" fillId="7" borderId="6" xfId="0" applyFont="1" applyFill="1" applyBorder="1"/>
    <xf numFmtId="0" fontId="15" fillId="7" borderId="7" xfId="0" applyFont="1" applyFill="1" applyBorder="1"/>
    <xf numFmtId="0" fontId="15" fillId="7" borderId="8" xfId="0" applyFont="1" applyFill="1" applyBorder="1"/>
    <xf numFmtId="166" fontId="33" fillId="7" borderId="6" xfId="0" applyNumberFormat="1" applyFont="1" applyFill="1" applyBorder="1"/>
    <xf numFmtId="166" fontId="15" fillId="10" borderId="5" xfId="0" applyNumberFormat="1" applyFont="1" applyFill="1" applyBorder="1" applyAlignment="1">
      <alignment horizontal="center"/>
    </xf>
    <xf numFmtId="0" fontId="37" fillId="7" borderId="0" xfId="0" applyFont="1" applyFill="1" applyAlignment="1">
      <alignment horizontal="center"/>
    </xf>
    <xf numFmtId="168" fontId="15" fillId="10" borderId="5" xfId="0" applyNumberFormat="1" applyFont="1" applyFill="1" applyBorder="1" applyAlignment="1">
      <alignment horizontal="center" vertical="center"/>
    </xf>
    <xf numFmtId="168" fontId="15" fillId="10" borderId="5" xfId="0" applyNumberFormat="1" applyFont="1" applyFill="1" applyBorder="1"/>
    <xf numFmtId="0" fontId="15" fillId="10" borderId="8" xfId="0" applyFont="1" applyFill="1" applyBorder="1"/>
    <xf numFmtId="0" fontId="15" fillId="10" borderId="8" xfId="0" applyFont="1" applyFill="1" applyBorder="1" applyAlignment="1">
      <alignment horizontal="center"/>
    </xf>
    <xf numFmtId="0" fontId="15" fillId="7" borderId="0" xfId="0" applyFont="1" applyFill="1" applyAlignment="1">
      <alignment horizontal="right"/>
    </xf>
    <xf numFmtId="165" fontId="15" fillId="10" borderId="5" xfId="0" applyNumberFormat="1" applyFont="1" applyFill="1" applyBorder="1"/>
    <xf numFmtId="0" fontId="38" fillId="12" borderId="4" xfId="0" applyFont="1" applyFill="1" applyBorder="1"/>
    <xf numFmtId="0" fontId="39" fillId="12" borderId="4" xfId="0" applyFont="1" applyFill="1" applyBorder="1"/>
    <xf numFmtId="0" fontId="40" fillId="12" borderId="4" xfId="0" applyFont="1" applyFill="1" applyBorder="1" applyAlignment="1">
      <alignment horizontal="right"/>
    </xf>
    <xf numFmtId="0" fontId="41" fillId="12" borderId="4" xfId="0" applyFont="1" applyFill="1" applyBorder="1"/>
    <xf numFmtId="0" fontId="42" fillId="12" borderId="4" xfId="0" applyFont="1" applyFill="1" applyBorder="1" applyAlignment="1">
      <alignment horizontal="right"/>
    </xf>
    <xf numFmtId="0" fontId="43" fillId="7" borderId="9" xfId="0" applyFont="1" applyFill="1" applyBorder="1" applyAlignment="1">
      <alignment horizontal="right"/>
    </xf>
    <xf numFmtId="167" fontId="43" fillId="10" borderId="5" xfId="0" applyNumberFormat="1" applyFont="1" applyFill="1" applyBorder="1" applyAlignment="1">
      <alignment horizontal="center"/>
    </xf>
    <xf numFmtId="0" fontId="15" fillId="11" borderId="0" xfId="0" applyFont="1" applyFill="1" applyAlignment="1">
      <alignment vertical="center"/>
    </xf>
    <xf numFmtId="0" fontId="29" fillId="7" borderId="0" xfId="0" applyFont="1" applyFill="1" applyAlignment="1">
      <alignment vertical="center"/>
    </xf>
    <xf numFmtId="0" fontId="18" fillId="11" borderId="0" xfId="0" applyFont="1" applyFill="1" applyAlignment="1">
      <alignment horizontal="center" vertical="center"/>
    </xf>
    <xf numFmtId="9" fontId="15" fillId="10" borderId="5" xfId="0" applyNumberFormat="1" applyFont="1" applyFill="1" applyBorder="1" applyAlignment="1">
      <alignment horizontal="center"/>
    </xf>
    <xf numFmtId="0" fontId="33" fillId="7" borderId="0" xfId="0" applyFont="1" applyFill="1"/>
    <xf numFmtId="166" fontId="33" fillId="7" borderId="5" xfId="0" applyNumberFormat="1" applyFont="1" applyFill="1" applyBorder="1"/>
    <xf numFmtId="166" fontId="15" fillId="10" borderId="5" xfId="0" applyNumberFormat="1" applyFont="1" applyFill="1" applyBorder="1"/>
    <xf numFmtId="164" fontId="33" fillId="7" borderId="6" xfId="0" applyNumberFormat="1" applyFont="1" applyFill="1" applyBorder="1"/>
    <xf numFmtId="164" fontId="15" fillId="10" borderId="5" xfId="0" applyNumberFormat="1" applyFont="1" applyFill="1" applyBorder="1" applyAlignment="1">
      <alignment horizontal="right"/>
    </xf>
    <xf numFmtId="0" fontId="19" fillId="7" borderId="0" xfId="0" applyFont="1" applyFill="1" applyAlignment="1">
      <alignment vertical="center" wrapText="1"/>
    </xf>
    <xf numFmtId="0" fontId="33" fillId="0" borderId="0" xfId="0" applyFont="1" applyAlignment="1">
      <alignment horizontal="center"/>
    </xf>
    <xf numFmtId="0" fontId="29" fillId="10" borderId="6" xfId="0" applyFont="1" applyFill="1" applyBorder="1"/>
    <xf numFmtId="0" fontId="29" fillId="10" borderId="7" xfId="0" applyFont="1" applyFill="1" applyBorder="1"/>
    <xf numFmtId="0" fontId="29" fillId="10" borderId="8" xfId="0" applyFont="1" applyFill="1" applyBorder="1"/>
    <xf numFmtId="0" fontId="29" fillId="11" borderId="0" xfId="0" applyFont="1" applyFill="1"/>
    <xf numFmtId="0" fontId="19" fillId="11" borderId="0" xfId="0" applyFont="1" applyFill="1"/>
    <xf numFmtId="0" fontId="15" fillId="11" borderId="0" xfId="0" applyFont="1" applyFill="1" applyAlignment="1">
      <alignment horizontal="center"/>
    </xf>
    <xf numFmtId="164" fontId="15" fillId="7" borderId="0" xfId="0" applyNumberFormat="1" applyFont="1" applyFill="1"/>
    <xf numFmtId="164" fontId="15" fillId="7" borderId="5" xfId="0" applyNumberFormat="1" applyFont="1" applyFill="1" applyBorder="1"/>
    <xf numFmtId="166" fontId="15" fillId="11" borderId="0" xfId="0" applyNumberFormat="1" applyFont="1" applyFill="1"/>
    <xf numFmtId="0" fontId="32" fillId="11" borderId="0" xfId="0" applyFont="1" applyFill="1" applyAlignment="1">
      <alignment wrapText="1"/>
    </xf>
    <xf numFmtId="0" fontId="19" fillId="11" borderId="0" xfId="0" applyFont="1" applyFill="1" applyAlignment="1">
      <alignment horizontal="center"/>
    </xf>
    <xf numFmtId="1" fontId="19" fillId="11" borderId="0" xfId="0" applyNumberFormat="1" applyFont="1" applyFill="1" applyAlignment="1">
      <alignment horizontal="center"/>
    </xf>
    <xf numFmtId="0" fontId="15" fillId="13" borderId="0" xfId="0" applyFont="1" applyFill="1"/>
    <xf numFmtId="164" fontId="15" fillId="13" borderId="16" xfId="0" applyNumberFormat="1" applyFont="1" applyFill="1" applyBorder="1"/>
    <xf numFmtId="164" fontId="15" fillId="7" borderId="3" xfId="0" applyNumberFormat="1" applyFont="1" applyFill="1" applyBorder="1"/>
    <xf numFmtId="164" fontId="15" fillId="13" borderId="0" xfId="0" applyNumberFormat="1" applyFont="1" applyFill="1"/>
    <xf numFmtId="0" fontId="60" fillId="11" borderId="0" xfId="0" applyFont="1" applyFill="1" applyAlignment="1">
      <alignment horizontal="right"/>
    </xf>
    <xf numFmtId="164" fontId="60" fillId="14" borderId="5" xfId="0" applyNumberFormat="1" applyFont="1" applyFill="1" applyBorder="1" applyAlignment="1">
      <alignment horizontal="right"/>
    </xf>
    <xf numFmtId="169" fontId="60" fillId="14" borderId="5" xfId="0" applyNumberFormat="1" applyFont="1" applyFill="1" applyBorder="1" applyAlignment="1">
      <alignment horizontal="right"/>
    </xf>
    <xf numFmtId="0" fontId="15" fillId="15" borderId="0" xfId="0" applyFont="1" applyFill="1"/>
    <xf numFmtId="164" fontId="15" fillId="15" borderId="16" xfId="0" applyNumberFormat="1" applyFont="1" applyFill="1" applyBorder="1"/>
    <xf numFmtId="164" fontId="15" fillId="15" borderId="0" xfId="0" applyNumberFormat="1" applyFont="1" applyFill="1"/>
    <xf numFmtId="164" fontId="60" fillId="16" borderId="5" xfId="0" applyNumberFormat="1" applyFont="1" applyFill="1" applyBorder="1" applyAlignment="1">
      <alignment horizontal="right"/>
    </xf>
    <xf numFmtId="169" fontId="60" fillId="16" borderId="5" xfId="0" applyNumberFormat="1" applyFont="1" applyFill="1" applyBorder="1" applyAlignment="1">
      <alignment horizontal="right"/>
    </xf>
    <xf numFmtId="0" fontId="15" fillId="17" borderId="0" xfId="0" applyFont="1" applyFill="1"/>
    <xf numFmtId="164" fontId="15" fillId="17" borderId="16" xfId="0" applyNumberFormat="1" applyFont="1" applyFill="1" applyBorder="1"/>
    <xf numFmtId="164" fontId="15" fillId="17" borderId="0" xfId="0" applyNumberFormat="1" applyFont="1" applyFill="1"/>
    <xf numFmtId="164" fontId="60" fillId="18" borderId="5" xfId="0" applyNumberFormat="1" applyFont="1" applyFill="1" applyBorder="1" applyAlignment="1">
      <alignment horizontal="right"/>
    </xf>
    <xf numFmtId="169" fontId="60" fillId="18" borderId="5" xfId="0" applyNumberFormat="1" applyFont="1" applyFill="1" applyBorder="1" applyAlignment="1">
      <alignment horizontal="right"/>
    </xf>
    <xf numFmtId="0" fontId="15" fillId="19" borderId="0" xfId="0" applyFont="1" applyFill="1"/>
    <xf numFmtId="164" fontId="15" fillId="19" borderId="16" xfId="0" applyNumberFormat="1" applyFont="1" applyFill="1" applyBorder="1"/>
    <xf numFmtId="164" fontId="15" fillId="19" borderId="0" xfId="0" applyNumberFormat="1" applyFont="1" applyFill="1"/>
    <xf numFmtId="164" fontId="60" fillId="20" borderId="5" xfId="0" applyNumberFormat="1" applyFont="1" applyFill="1" applyBorder="1" applyAlignment="1">
      <alignment horizontal="right"/>
    </xf>
    <xf numFmtId="169" fontId="60" fillId="20" borderId="5" xfId="0" applyNumberFormat="1" applyFont="1" applyFill="1" applyBorder="1" applyAlignment="1">
      <alignment horizontal="right"/>
    </xf>
    <xf numFmtId="0" fontId="15" fillId="21" borderId="0" xfId="0" applyFont="1" applyFill="1"/>
    <xf numFmtId="164" fontId="15" fillId="21" borderId="0" xfId="0" applyNumberFormat="1" applyFont="1" applyFill="1"/>
    <xf numFmtId="164" fontId="15" fillId="7" borderId="2" xfId="0" applyNumberFormat="1" applyFont="1" applyFill="1" applyBorder="1"/>
    <xf numFmtId="0" fontId="50" fillId="11" borderId="0" xfId="0" applyFont="1" applyFill="1"/>
    <xf numFmtId="0" fontId="15" fillId="22" borderId="0" xfId="0" applyFont="1" applyFill="1"/>
    <xf numFmtId="164" fontId="15" fillId="22" borderId="16" xfId="0" applyNumberFormat="1" applyFont="1" applyFill="1" applyBorder="1"/>
    <xf numFmtId="0" fontId="33" fillId="22" borderId="0" xfId="0" applyFont="1" applyFill="1" applyAlignment="1">
      <alignment horizontal="right"/>
    </xf>
    <xf numFmtId="164" fontId="15" fillId="23" borderId="5" xfId="0" applyNumberFormat="1" applyFont="1" applyFill="1" applyBorder="1"/>
    <xf numFmtId="164" fontId="15" fillId="22" borderId="0" xfId="0" applyNumberFormat="1" applyFont="1" applyFill="1"/>
    <xf numFmtId="164" fontId="60" fillId="23" borderId="5" xfId="0" applyNumberFormat="1" applyFont="1" applyFill="1" applyBorder="1"/>
    <xf numFmtId="169" fontId="60" fillId="23" borderId="5" xfId="0" applyNumberFormat="1" applyFont="1" applyFill="1" applyBorder="1"/>
    <xf numFmtId="170" fontId="60" fillId="23" borderId="5" xfId="0" applyNumberFormat="1" applyFont="1" applyFill="1" applyBorder="1"/>
    <xf numFmtId="0" fontId="32" fillId="11" borderId="0" xfId="0" applyFont="1" applyFill="1"/>
    <xf numFmtId="0" fontId="53" fillId="11" borderId="0" xfId="0" applyFont="1" applyFill="1" applyAlignment="1">
      <alignment horizontal="center" vertical="center"/>
    </xf>
    <xf numFmtId="0" fontId="15" fillId="7" borderId="12" xfId="0" applyFont="1" applyFill="1" applyBorder="1"/>
    <xf numFmtId="0" fontId="53" fillId="11" borderId="0" xfId="0" applyFont="1" applyFill="1" applyAlignment="1">
      <alignment horizontal="center" vertical="top"/>
    </xf>
    <xf numFmtId="0" fontId="61" fillId="7" borderId="16" xfId="0" applyFont="1" applyFill="1" applyBorder="1" applyAlignment="1">
      <alignment wrapText="1"/>
    </xf>
    <xf numFmtId="0" fontId="15" fillId="7" borderId="16" xfId="0" applyFont="1" applyFill="1" applyBorder="1"/>
    <xf numFmtId="0" fontId="62" fillId="11" borderId="0" xfId="0" applyFont="1" applyFill="1" applyAlignment="1">
      <alignment vertical="center"/>
    </xf>
    <xf numFmtId="169" fontId="60" fillId="7" borderId="5" xfId="0" applyNumberFormat="1" applyFont="1" applyFill="1" applyBorder="1" applyAlignment="1">
      <alignment horizontal="right"/>
    </xf>
    <xf numFmtId="0" fontId="31" fillId="11" borderId="0" xfId="0" applyFont="1" applyFill="1" applyAlignment="1">
      <alignment horizontal="left"/>
    </xf>
    <xf numFmtId="0" fontId="15" fillId="7" borderId="11" xfId="0" applyFont="1" applyFill="1" applyBorder="1"/>
    <xf numFmtId="0" fontId="15" fillId="11" borderId="0" xfId="0" applyFont="1" applyFill="1" applyAlignment="1">
      <alignment horizontal="right" vertical="center"/>
    </xf>
    <xf numFmtId="164" fontId="60" fillId="24" borderId="3" xfId="0" applyNumberFormat="1" applyFont="1" applyFill="1" applyBorder="1" applyAlignment="1">
      <alignment horizontal="right"/>
    </xf>
    <xf numFmtId="169" fontId="60" fillId="24" borderId="5" xfId="0" applyNumberFormat="1" applyFont="1" applyFill="1" applyBorder="1" applyAlignment="1">
      <alignment horizontal="right"/>
    </xf>
    <xf numFmtId="0" fontId="60" fillId="11" borderId="0" xfId="0" applyFont="1" applyFill="1" applyAlignment="1">
      <alignment horizontal="left"/>
    </xf>
    <xf numFmtId="0" fontId="63" fillId="11" borderId="0" xfId="0" applyFont="1" applyFill="1"/>
    <xf numFmtId="166" fontId="37" fillId="7" borderId="5" xfId="0" applyNumberFormat="1" applyFont="1" applyFill="1" applyBorder="1" applyAlignment="1">
      <alignment horizontal="center"/>
    </xf>
    <xf numFmtId="0" fontId="53" fillId="7" borderId="0" xfId="0" applyFont="1" applyFill="1"/>
    <xf numFmtId="0" fontId="64" fillId="7" borderId="0" xfId="0" applyFont="1" applyFill="1" applyAlignment="1">
      <alignment horizontal="center" vertical="center" wrapText="1"/>
    </xf>
    <xf numFmtId="0" fontId="65" fillId="7" borderId="0" xfId="0" applyFont="1" applyFill="1" applyAlignment="1">
      <alignment horizontal="center" vertical="center" wrapText="1"/>
    </xf>
    <xf numFmtId="0" fontId="37" fillId="7" borderId="0" xfId="0" applyFont="1" applyFill="1" applyAlignment="1">
      <alignment horizontal="left"/>
    </xf>
    <xf numFmtId="0" fontId="53" fillId="10" borderId="6" xfId="0" applyFont="1" applyFill="1" applyBorder="1"/>
    <xf numFmtId="0" fontId="36" fillId="7" borderId="0" xfId="0" applyFont="1" applyFill="1" applyAlignment="1">
      <alignment horizontal="left"/>
    </xf>
    <xf numFmtId="0" fontId="60" fillId="11" borderId="0" xfId="0" applyFont="1" applyFill="1" applyAlignment="1">
      <alignment wrapText="1"/>
    </xf>
    <xf numFmtId="0" fontId="15" fillId="7" borderId="0" xfId="0" applyFont="1" applyFill="1" applyAlignment="1">
      <alignment wrapText="1"/>
    </xf>
    <xf numFmtId="0" fontId="33" fillId="11" borderId="0" xfId="0" applyFont="1" applyFill="1" applyAlignment="1">
      <alignment horizontal="right"/>
    </xf>
    <xf numFmtId="0" fontId="69" fillId="7" borderId="0" xfId="0" applyFont="1" applyFill="1"/>
    <xf numFmtId="0" fontId="19" fillId="25" borderId="0" xfId="0" applyFont="1" applyFill="1"/>
    <xf numFmtId="0" fontId="30" fillId="0" borderId="0" xfId="0" applyFont="1"/>
    <xf numFmtId="164" fontId="15" fillId="10" borderId="5" xfId="0" applyNumberFormat="1" applyFont="1" applyFill="1" applyBorder="1" applyProtection="1">
      <protection locked="0"/>
    </xf>
    <xf numFmtId="164" fontId="15" fillId="10" borderId="3" xfId="0" applyNumberFormat="1" applyFont="1" applyFill="1" applyBorder="1" applyProtection="1">
      <protection locked="0"/>
    </xf>
    <xf numFmtId="164" fontId="15" fillId="10" borderId="6" xfId="0" applyNumberFormat="1" applyFont="1" applyFill="1" applyBorder="1" applyProtection="1">
      <protection locked="0"/>
    </xf>
    <xf numFmtId="164" fontId="15" fillId="10" borderId="11" xfId="0" applyNumberFormat="1" applyFont="1" applyFill="1" applyBorder="1" applyProtection="1">
      <protection locked="0"/>
    </xf>
    <xf numFmtId="2" fontId="15" fillId="10" borderId="5" xfId="0" applyNumberFormat="1" applyFont="1" applyFill="1" applyBorder="1" applyAlignment="1" applyProtection="1">
      <alignment horizontal="center"/>
      <protection locked="0"/>
    </xf>
    <xf numFmtId="164" fontId="15" fillId="10" borderId="2" xfId="0" applyNumberFormat="1" applyFont="1" applyFill="1" applyBorder="1" applyProtection="1">
      <protection locked="0"/>
    </xf>
    <xf numFmtId="164" fontId="15" fillId="10" borderId="12" xfId="0" applyNumberFormat="1" applyFont="1" applyFill="1" applyBorder="1" applyProtection="1">
      <protection locked="0"/>
    </xf>
    <xf numFmtId="164" fontId="15" fillId="10" borderId="5" xfId="0" applyNumberFormat="1" applyFont="1" applyFill="1" applyBorder="1" applyAlignment="1" applyProtection="1">
      <alignment horizontal="right"/>
      <protection locked="0"/>
    </xf>
    <xf numFmtId="0" fontId="15" fillId="10" borderId="8" xfId="0" applyFont="1" applyFill="1" applyBorder="1" applyAlignment="1" applyProtection="1">
      <alignment horizontal="center"/>
      <protection locked="0"/>
    </xf>
    <xf numFmtId="0" fontId="15" fillId="10" borderId="5" xfId="0" applyFont="1" applyFill="1" applyBorder="1" applyAlignment="1" applyProtection="1">
      <alignment horizontal="center"/>
      <protection locked="0"/>
    </xf>
    <xf numFmtId="168" fontId="15" fillId="10" borderId="5" xfId="0" applyNumberFormat="1" applyFont="1" applyFill="1" applyBorder="1" applyAlignment="1" applyProtection="1">
      <alignment horizontal="center" vertical="center"/>
      <protection locked="0"/>
    </xf>
    <xf numFmtId="165" fontId="15" fillId="10" borderId="5" xfId="0" applyNumberFormat="1" applyFont="1" applyFill="1" applyBorder="1" applyProtection="1">
      <protection locked="0"/>
    </xf>
    <xf numFmtId="0" fontId="15" fillId="10" borderId="13" xfId="0" applyFont="1" applyFill="1" applyBorder="1" applyAlignment="1" applyProtection="1">
      <alignment horizontal="center"/>
      <protection locked="0"/>
    </xf>
    <xf numFmtId="168" fontId="15" fillId="10" borderId="3" xfId="0" applyNumberFormat="1" applyFont="1" applyFill="1" applyBorder="1" applyAlignment="1" applyProtection="1">
      <alignment horizontal="center" vertical="center"/>
      <protection locked="0"/>
    </xf>
    <xf numFmtId="165" fontId="15" fillId="10" borderId="3" xfId="0" applyNumberFormat="1" applyFont="1" applyFill="1" applyBorder="1" applyProtection="1">
      <protection locked="0"/>
    </xf>
    <xf numFmtId="0" fontId="15" fillId="10" borderId="14" xfId="0" applyFont="1" applyFill="1" applyBorder="1" applyAlignment="1" applyProtection="1">
      <alignment horizontal="center"/>
      <protection locked="0"/>
    </xf>
    <xf numFmtId="168" fontId="15" fillId="10" borderId="2" xfId="0" applyNumberFormat="1" applyFont="1" applyFill="1" applyBorder="1" applyAlignment="1" applyProtection="1">
      <alignment horizontal="center" vertical="center"/>
      <protection locked="0"/>
    </xf>
    <xf numFmtId="165" fontId="15" fillId="10" borderId="2" xfId="0" applyNumberFormat="1" applyFont="1" applyFill="1" applyBorder="1" applyProtection="1">
      <protection locked="0"/>
    </xf>
    <xf numFmtId="167" fontId="43" fillId="10" borderId="5" xfId="0" applyNumberFormat="1" applyFont="1" applyFill="1" applyBorder="1" applyAlignment="1" applyProtection="1">
      <alignment horizontal="center"/>
      <protection locked="0"/>
    </xf>
    <xf numFmtId="165" fontId="15" fillId="10" borderId="15" xfId="0" applyNumberFormat="1" applyFont="1" applyFill="1" applyBorder="1" applyProtection="1">
      <protection locked="0"/>
    </xf>
    <xf numFmtId="0" fontId="48" fillId="7" borderId="0" xfId="0" applyFont="1" applyFill="1" applyAlignment="1">
      <alignment horizontal="left"/>
    </xf>
    <xf numFmtId="0" fontId="49" fillId="7" borderId="0" xfId="0" applyFont="1" applyFill="1" applyAlignment="1">
      <alignment horizontal="left"/>
    </xf>
    <xf numFmtId="0" fontId="32" fillId="0" borderId="0" xfId="0" applyFont="1" applyAlignment="1">
      <alignment horizontal="right" vertical="center"/>
    </xf>
    <xf numFmtId="0" fontId="19" fillId="0" borderId="0" xfId="0" applyFont="1"/>
    <xf numFmtId="0" fontId="19" fillId="7" borderId="0" xfId="0" applyFont="1" applyFill="1" applyAlignment="1">
      <alignment horizontal="left" wrapText="1"/>
    </xf>
    <xf numFmtId="0" fontId="19" fillId="7" borderId="0" xfId="0" applyFont="1" applyFill="1" applyAlignment="1">
      <alignment horizontal="left" vertical="center" wrapText="1"/>
    </xf>
    <xf numFmtId="0" fontId="19" fillId="7" borderId="0" xfId="0" applyFont="1" applyFill="1" applyAlignment="1">
      <alignment horizontal="left" vertical="top" wrapText="1"/>
    </xf>
    <xf numFmtId="0" fontId="15" fillId="25" borderId="0" xfId="0" applyFont="1" applyFill="1"/>
    <xf numFmtId="9" fontId="15" fillId="10" borderId="5" xfId="20" applyFont="1" applyFill="1" applyBorder="1" applyAlignment="1" applyProtection="1">
      <alignment horizontal="center" vertical="center"/>
      <protection locked="0"/>
    </xf>
    <xf numFmtId="0" fontId="44" fillId="11" borderId="0" xfId="0" applyFont="1" applyFill="1" applyAlignment="1">
      <alignment horizontal="left"/>
    </xf>
    <xf numFmtId="0" fontId="45" fillId="11" borderId="0" xfId="0" applyFont="1" applyFill="1"/>
    <xf numFmtId="0" fontId="44" fillId="11" borderId="0" xfId="0" applyFont="1" applyFill="1" applyAlignment="1">
      <alignment horizontal="center"/>
    </xf>
    <xf numFmtId="0" fontId="44" fillId="11" borderId="0" xfId="0" applyFont="1" applyFill="1"/>
    <xf numFmtId="0" fontId="47" fillId="11" borderId="0" xfId="0" applyFont="1" applyFill="1" applyAlignment="1">
      <alignment horizontal="center"/>
    </xf>
    <xf numFmtId="0" fontId="31" fillId="7" borderId="0" xfId="0" applyFont="1" applyFill="1" applyAlignment="1">
      <alignment horizontal="center"/>
    </xf>
    <xf numFmtId="0" fontId="76" fillId="11" borderId="0" xfId="0" applyFont="1" applyFill="1"/>
    <xf numFmtId="9" fontId="76" fillId="11" borderId="0" xfId="0" applyNumberFormat="1" applyFont="1" applyFill="1"/>
    <xf numFmtId="164" fontId="15" fillId="10" borderId="6" xfId="0" applyNumberFormat="1" applyFont="1" applyFill="1" applyBorder="1"/>
    <xf numFmtId="164" fontId="15" fillId="10" borderId="11" xfId="0" applyNumberFormat="1" applyFont="1" applyFill="1" applyBorder="1"/>
    <xf numFmtId="0" fontId="50" fillId="7" borderId="0" xfId="0" applyFont="1" applyFill="1"/>
    <xf numFmtId="0" fontId="25" fillId="7" borderId="0" xfId="0" applyFont="1" applyFill="1" applyAlignment="1">
      <alignment horizontal="center"/>
    </xf>
    <xf numFmtId="0" fontId="66" fillId="7" borderId="0" xfId="0" applyFont="1" applyFill="1" applyAlignment="1">
      <alignment horizontal="center" vertical="center" wrapText="1"/>
    </xf>
    <xf numFmtId="164" fontId="15" fillId="10" borderId="12" xfId="0" applyNumberFormat="1" applyFont="1" applyFill="1" applyBorder="1"/>
    <xf numFmtId="0" fontId="33" fillId="7" borderId="0" xfId="0" applyFont="1" applyFill="1" applyAlignment="1">
      <alignment horizontal="center" vertical="center"/>
    </xf>
    <xf numFmtId="164" fontId="15" fillId="7" borderId="4" xfId="0" applyNumberFormat="1" applyFont="1" applyFill="1" applyBorder="1"/>
    <xf numFmtId="0" fontId="49" fillId="7" borderId="0" xfId="0" applyFont="1" applyFill="1" applyAlignment="1">
      <alignment horizontal="right"/>
    </xf>
    <xf numFmtId="164" fontId="15" fillId="7" borderId="6" xfId="0" applyNumberFormat="1" applyFont="1" applyFill="1" applyBorder="1"/>
    <xf numFmtId="0" fontId="48" fillId="7" borderId="0" xfId="0" applyFont="1" applyFill="1" applyAlignment="1">
      <alignment horizontal="right"/>
    </xf>
    <xf numFmtId="166" fontId="15" fillId="7" borderId="0" xfId="0" applyNumberFormat="1" applyFont="1" applyFill="1" applyAlignment="1">
      <alignment horizontal="center"/>
    </xf>
    <xf numFmtId="0" fontId="50" fillId="7" borderId="0" xfId="0" applyFont="1" applyFill="1" applyAlignment="1">
      <alignment horizontal="right"/>
    </xf>
    <xf numFmtId="0" fontId="51" fillId="7" borderId="0" xfId="0" applyFont="1" applyFill="1" applyAlignment="1">
      <alignment horizontal="right"/>
    </xf>
    <xf numFmtId="0" fontId="52" fillId="7" borderId="0" xfId="0" applyFont="1" applyFill="1" applyAlignment="1">
      <alignment horizontal="center" vertical="center" wrapText="1"/>
    </xf>
    <xf numFmtId="0" fontId="34" fillId="7" borderId="0" xfId="0" applyFont="1" applyFill="1" applyAlignment="1">
      <alignment horizontal="center" vertical="center" wrapText="1"/>
    </xf>
    <xf numFmtId="0" fontId="67" fillId="7" borderId="0" xfId="0" applyFont="1" applyFill="1" applyAlignment="1">
      <alignment horizontal="center" vertical="center" wrapText="1"/>
    </xf>
    <xf numFmtId="165" fontId="15" fillId="10" borderId="3" xfId="0" applyNumberFormat="1" applyFont="1" applyFill="1" applyBorder="1"/>
    <xf numFmtId="165" fontId="15" fillId="10" borderId="2" xfId="0" applyNumberFormat="1" applyFont="1" applyFill="1" applyBorder="1"/>
    <xf numFmtId="0" fontId="15" fillId="7" borderId="15" xfId="0" applyFont="1" applyFill="1" applyBorder="1"/>
    <xf numFmtId="164" fontId="15" fillId="7" borderId="10" xfId="0" applyNumberFormat="1" applyFont="1" applyFill="1" applyBorder="1"/>
    <xf numFmtId="164" fontId="53" fillId="7" borderId="5" xfId="0" applyNumberFormat="1" applyFont="1" applyFill="1" applyBorder="1" applyAlignment="1">
      <alignment horizontal="right" vertical="center"/>
    </xf>
    <xf numFmtId="164" fontId="53" fillId="7" borderId="6" xfId="0" applyNumberFormat="1" applyFont="1" applyFill="1" applyBorder="1" applyAlignment="1">
      <alignment horizontal="right" vertical="center"/>
    </xf>
    <xf numFmtId="0" fontId="54" fillId="12" borderId="4" xfId="0" applyFont="1" applyFill="1" applyBorder="1" applyAlignment="1">
      <alignment horizontal="right"/>
    </xf>
    <xf numFmtId="0" fontId="39" fillId="12" borderId="4" xfId="0" applyFont="1" applyFill="1" applyBorder="1" applyAlignment="1">
      <alignment horizontal="right"/>
    </xf>
    <xf numFmtId="0" fontId="55" fillId="7" borderId="0" xfId="0" applyFont="1" applyFill="1" applyAlignment="1">
      <alignment horizontal="center"/>
    </xf>
    <xf numFmtId="164" fontId="53" fillId="7" borderId="5" xfId="0" applyNumberFormat="1" applyFont="1" applyFill="1" applyBorder="1" applyAlignment="1">
      <alignment vertical="center"/>
    </xf>
    <xf numFmtId="164" fontId="53" fillId="7" borderId="6" xfId="0" applyNumberFormat="1" applyFont="1" applyFill="1" applyBorder="1" applyAlignment="1">
      <alignment vertical="center"/>
    </xf>
    <xf numFmtId="168" fontId="15" fillId="7" borderId="0" xfId="0" applyNumberFormat="1" applyFont="1" applyFill="1"/>
    <xf numFmtId="0" fontId="56" fillId="12" borderId="4" xfId="0" applyFont="1" applyFill="1" applyBorder="1" applyAlignment="1">
      <alignment horizontal="right"/>
    </xf>
    <xf numFmtId="0" fontId="57" fillId="12" borderId="4" xfId="0" applyFont="1" applyFill="1" applyBorder="1" applyAlignment="1">
      <alignment horizontal="right"/>
    </xf>
    <xf numFmtId="0" fontId="37" fillId="7" borderId="0" xfId="0" applyFont="1" applyFill="1" applyAlignment="1">
      <alignment horizontal="center" vertical="center" wrapText="1"/>
    </xf>
    <xf numFmtId="0" fontId="15" fillId="7" borderId="4" xfId="0" applyFont="1" applyFill="1" applyBorder="1" applyAlignment="1">
      <alignment horizontal="left"/>
    </xf>
    <xf numFmtId="0" fontId="15" fillId="7" borderId="7" xfId="0" applyFont="1" applyFill="1" applyBorder="1" applyAlignment="1">
      <alignment horizontal="left"/>
    </xf>
    <xf numFmtId="165" fontId="15" fillId="10" borderId="15" xfId="0" applyNumberFormat="1" applyFont="1" applyFill="1" applyBorder="1"/>
    <xf numFmtId="167" fontId="43" fillId="10" borderId="5" xfId="0" applyNumberFormat="1" applyFont="1" applyFill="1" applyBorder="1" applyAlignment="1">
      <alignment horizontal="center" vertical="top"/>
    </xf>
    <xf numFmtId="0" fontId="15" fillId="7" borderId="0" xfId="0" applyFont="1" applyFill="1" applyAlignment="1">
      <alignment horizontal="left"/>
    </xf>
    <xf numFmtId="167" fontId="43" fillId="10" borderId="6" xfId="0" applyNumberFormat="1" applyFont="1" applyFill="1" applyBorder="1" applyAlignment="1">
      <alignment horizontal="center"/>
    </xf>
    <xf numFmtId="9" fontId="77" fillId="11" borderId="0" xfId="20" applyFont="1" applyFill="1" applyBorder="1" applyAlignment="1" applyProtection="1">
      <alignment horizontal="center" vertical="center"/>
    </xf>
    <xf numFmtId="9" fontId="50" fillId="11" borderId="0" xfId="20" applyFont="1" applyFill="1" applyBorder="1" applyProtection="1"/>
    <xf numFmtId="164" fontId="15" fillId="7" borderId="0" xfId="0" applyNumberFormat="1" applyFont="1" applyFill="1" applyAlignment="1">
      <alignment horizontal="right"/>
    </xf>
    <xf numFmtId="164" fontId="15" fillId="0" borderId="5" xfId="0" applyNumberFormat="1" applyFont="1" applyBorder="1" applyAlignment="1">
      <alignment horizontal="right"/>
    </xf>
    <xf numFmtId="164" fontId="15" fillId="10" borderId="6" xfId="0" applyNumberFormat="1" applyFont="1" applyFill="1" applyBorder="1" applyAlignment="1">
      <alignment horizontal="right"/>
    </xf>
    <xf numFmtId="164" fontId="33" fillId="7" borderId="0" xfId="0" applyNumberFormat="1" applyFont="1" applyFill="1" applyAlignment="1">
      <alignment horizontal="right"/>
    </xf>
    <xf numFmtId="164" fontId="15" fillId="7" borderId="5" xfId="0" applyNumberFormat="1" applyFont="1" applyFill="1" applyBorder="1" applyAlignment="1">
      <alignment horizontal="right"/>
    </xf>
    <xf numFmtId="164" fontId="15" fillId="7" borderId="6" xfId="0" applyNumberFormat="1" applyFont="1" applyFill="1" applyBorder="1" applyAlignment="1">
      <alignment horizontal="right"/>
    </xf>
    <xf numFmtId="0" fontId="79" fillId="27" borderId="31" xfId="0" applyFont="1" applyFill="1" applyBorder="1" applyAlignment="1">
      <alignment vertical="center" wrapText="1"/>
    </xf>
    <xf numFmtId="171" fontId="79" fillId="28" borderId="32" xfId="0" applyNumberFormat="1" applyFont="1" applyFill="1" applyBorder="1" applyAlignment="1">
      <alignment vertical="center" wrapText="1"/>
    </xf>
    <xf numFmtId="171" fontId="61" fillId="28" borderId="33" xfId="0" applyNumberFormat="1" applyFont="1" applyFill="1" applyBorder="1" applyAlignment="1">
      <alignment vertical="center" wrapText="1"/>
    </xf>
    <xf numFmtId="171" fontId="61" fillId="28" borderId="32" xfId="0" applyNumberFormat="1" applyFont="1" applyFill="1" applyBorder="1" applyAlignment="1">
      <alignment vertical="center" wrapText="1"/>
    </xf>
    <xf numFmtId="4" fontId="61" fillId="28" borderId="33" xfId="0" applyNumberFormat="1" applyFont="1" applyFill="1" applyBorder="1" applyAlignment="1">
      <alignment vertical="center" wrapText="1"/>
    </xf>
    <xf numFmtId="4" fontId="80" fillId="28" borderId="33" xfId="0" applyNumberFormat="1" applyFont="1" applyFill="1" applyBorder="1" applyAlignment="1">
      <alignment vertical="center" wrapText="1"/>
    </xf>
    <xf numFmtId="4" fontId="80" fillId="28" borderId="32" xfId="0" applyNumberFormat="1" applyFont="1" applyFill="1" applyBorder="1" applyAlignment="1">
      <alignment vertical="center" wrapText="1"/>
    </xf>
    <xf numFmtId="4" fontId="79" fillId="28" borderId="33" xfId="0" applyNumberFormat="1" applyFont="1" applyFill="1" applyBorder="1" applyAlignment="1">
      <alignment vertical="center" wrapText="1"/>
    </xf>
    <xf numFmtId="4" fontId="79" fillId="28" borderId="27" xfId="0" applyNumberFormat="1" applyFont="1" applyFill="1" applyBorder="1" applyAlignment="1">
      <alignment vertical="center" wrapText="1"/>
    </xf>
    <xf numFmtId="0" fontId="33" fillId="11" borderId="0" xfId="0" applyFont="1" applyFill="1" applyAlignment="1">
      <alignment horizontal="left" indent="1"/>
    </xf>
    <xf numFmtId="0" fontId="79" fillId="27" borderId="31" xfId="0" applyFont="1" applyFill="1" applyBorder="1" applyAlignment="1">
      <alignment horizontal="center" vertical="center" wrapText="1"/>
    </xf>
    <xf numFmtId="4" fontId="61" fillId="28" borderId="33" xfId="0" applyNumberFormat="1" applyFont="1" applyFill="1" applyBorder="1" applyAlignment="1">
      <alignment horizontal="center" vertical="center" wrapText="1"/>
    </xf>
    <xf numFmtId="0" fontId="79" fillId="27" borderId="32" xfId="0" applyFont="1" applyFill="1" applyBorder="1" applyAlignment="1">
      <alignment vertical="center" wrapText="1"/>
    </xf>
    <xf numFmtId="4" fontId="61" fillId="28" borderId="33" xfId="0" applyNumberFormat="1" applyFont="1" applyFill="1" applyBorder="1" applyAlignment="1">
      <alignment horizontal="right" vertical="center" wrapText="1"/>
    </xf>
    <xf numFmtId="4" fontId="61" fillId="28" borderId="32" xfId="0" applyNumberFormat="1" applyFont="1" applyFill="1" applyBorder="1" applyAlignment="1">
      <alignment vertical="center" wrapText="1"/>
    </xf>
    <xf numFmtId="4" fontId="61" fillId="0" borderId="33" xfId="0" applyNumberFormat="1" applyFont="1" applyBorder="1" applyAlignment="1">
      <alignment vertical="center" wrapText="1"/>
    </xf>
    <xf numFmtId="4" fontId="61" fillId="0" borderId="32" xfId="0" applyNumberFormat="1" applyFont="1" applyBorder="1" applyAlignment="1">
      <alignment vertical="center" wrapText="1"/>
    </xf>
    <xf numFmtId="4" fontId="79" fillId="28" borderId="31" xfId="0" applyNumberFormat="1" applyFont="1" applyFill="1" applyBorder="1" applyAlignment="1">
      <alignment vertical="center" wrapText="1"/>
    </xf>
    <xf numFmtId="0" fontId="82" fillId="0" borderId="0" xfId="0" applyFont="1" applyAlignment="1">
      <alignment horizontal="left"/>
    </xf>
    <xf numFmtId="0" fontId="0" fillId="10" borderId="5" xfId="0" applyFill="1" applyBorder="1" applyProtection="1">
      <protection locked="0"/>
    </xf>
    <xf numFmtId="171" fontId="61" fillId="0" borderId="32" xfId="0" applyNumberFormat="1" applyFont="1" applyBorder="1" applyAlignment="1">
      <alignment vertical="center" wrapText="1"/>
    </xf>
    <xf numFmtId="4" fontId="61" fillId="0" borderId="31" xfId="0" applyNumberFormat="1" applyFont="1" applyBorder="1" applyAlignment="1">
      <alignment horizontal="center" vertical="center" wrapText="1"/>
    </xf>
    <xf numFmtId="4" fontId="61" fillId="0" borderId="32" xfId="0" applyNumberFormat="1" applyFont="1" applyBorder="1" applyAlignment="1">
      <alignment horizontal="center" vertical="center" wrapText="1"/>
    </xf>
    <xf numFmtId="0" fontId="83" fillId="0" borderId="0" xfId="0" applyFont="1"/>
    <xf numFmtId="4" fontId="61" fillId="0" borderId="33" xfId="0" applyNumberFormat="1" applyFont="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wrapText="1"/>
    </xf>
    <xf numFmtId="171" fontId="61" fillId="0" borderId="0" xfId="0" applyNumberFormat="1" applyFont="1" applyAlignment="1">
      <alignment vertical="center" wrapText="1"/>
    </xf>
    <xf numFmtId="9" fontId="61" fillId="0" borderId="32" xfId="20" applyFont="1" applyFill="1" applyBorder="1" applyAlignment="1">
      <alignment horizontal="center" vertical="center" wrapText="1"/>
    </xf>
    <xf numFmtId="3" fontId="61" fillId="0" borderId="32" xfId="20" applyNumberFormat="1" applyFont="1" applyFill="1" applyBorder="1" applyAlignment="1">
      <alignment horizontal="center" vertical="center" wrapText="1"/>
    </xf>
    <xf numFmtId="0" fontId="0" fillId="10" borderId="6" xfId="0" applyFill="1" applyBorder="1"/>
    <xf numFmtId="0" fontId="33" fillId="11" borderId="0" xfId="0" applyFont="1" applyFill="1"/>
    <xf numFmtId="0" fontId="62" fillId="11" borderId="0" xfId="0" applyFont="1" applyFill="1" applyAlignment="1">
      <alignment horizontal="left" vertical="center"/>
    </xf>
    <xf numFmtId="0" fontId="15" fillId="30" borderId="0" xfId="0" applyFont="1" applyFill="1"/>
    <xf numFmtId="0" fontId="19" fillId="0" borderId="0" xfId="0" applyFont="1" applyFill="1"/>
    <xf numFmtId="0" fontId="79" fillId="27" borderId="27" xfId="0" applyFont="1" applyFill="1" applyBorder="1" applyAlignment="1">
      <alignment horizontal="center" vertical="center" wrapText="1"/>
    </xf>
    <xf numFmtId="0" fontId="79" fillId="27" borderId="28" xfId="0" applyFont="1" applyFill="1" applyBorder="1" applyAlignment="1">
      <alignment horizontal="center" vertical="center" wrapText="1"/>
    </xf>
    <xf numFmtId="0" fontId="79" fillId="27" borderId="29" xfId="0" applyFont="1" applyFill="1" applyBorder="1" applyAlignment="1">
      <alignment horizontal="center" vertical="center" wrapText="1"/>
    </xf>
    <xf numFmtId="0" fontId="19" fillId="7" borderId="0" xfId="0" applyFont="1" applyFill="1" applyAlignment="1">
      <alignment horizontal="left" wrapText="1"/>
    </xf>
    <xf numFmtId="0" fontId="25" fillId="7" borderId="0" xfId="0" applyFont="1" applyFill="1" applyAlignment="1">
      <alignment horizontal="left"/>
    </xf>
    <xf numFmtId="0" fontId="19" fillId="7" borderId="0" xfId="0" applyFont="1" applyFill="1" applyAlignment="1">
      <alignment horizontal="left" vertical="center" wrapText="1"/>
    </xf>
    <xf numFmtId="0" fontId="16" fillId="7" borderId="2" xfId="0" applyFont="1" applyFill="1" applyBorder="1" applyAlignment="1">
      <alignment horizontal="center" wrapText="1"/>
    </xf>
    <xf numFmtId="0" fontId="17" fillId="7" borderId="3" xfId="0" applyFont="1" applyFill="1" applyBorder="1" applyAlignment="1">
      <alignment horizontal="center" vertical="center" wrapText="1"/>
    </xf>
    <xf numFmtId="0" fontId="19" fillId="0" borderId="0" xfId="0" applyFont="1" applyAlignment="1">
      <alignment horizontal="left" vertical="top" wrapText="1"/>
    </xf>
    <xf numFmtId="0" fontId="24" fillId="7" borderId="0" xfId="0" applyFont="1" applyFill="1" applyAlignment="1">
      <alignment horizontal="left"/>
    </xf>
    <xf numFmtId="0" fontId="69" fillId="7" borderId="0" xfId="0" applyFont="1" applyFill="1" applyAlignment="1">
      <alignment horizontal="left" vertical="center" wrapText="1"/>
    </xf>
    <xf numFmtId="1" fontId="31" fillId="10" borderId="0" xfId="0" applyNumberFormat="1" applyFont="1" applyFill="1" applyAlignment="1">
      <alignment horizontal="center"/>
    </xf>
    <xf numFmtId="0" fontId="69" fillId="7" borderId="0" xfId="0" applyFont="1" applyFill="1" applyAlignment="1">
      <alignment horizontal="left"/>
    </xf>
    <xf numFmtId="0" fontId="19" fillId="0" borderId="0" xfId="0" applyFont="1" applyAlignment="1">
      <alignment horizontal="left" wrapText="1"/>
    </xf>
    <xf numFmtId="0" fontId="19" fillId="7" borderId="0" xfId="0" applyFont="1" applyFill="1" applyAlignment="1">
      <alignment horizontal="left" vertical="top" wrapText="1"/>
    </xf>
    <xf numFmtId="0" fontId="72" fillId="7" borderId="0" xfId="19" applyFill="1" applyAlignment="1">
      <alignment horizontal="center"/>
    </xf>
    <xf numFmtId="0" fontId="27" fillId="7" borderId="0" xfId="0" applyFont="1" applyFill="1" applyAlignment="1">
      <alignment horizontal="left" wrapText="1"/>
    </xf>
    <xf numFmtId="0" fontId="0" fillId="10" borderId="5" xfId="0" applyFill="1" applyBorder="1"/>
    <xf numFmtId="0" fontId="0" fillId="7" borderId="5" xfId="0" applyFill="1" applyBorder="1"/>
    <xf numFmtId="0" fontId="19" fillId="25" borderId="0" xfId="0" applyFont="1" applyFill="1" applyAlignment="1">
      <alignment horizontal="left" vertical="center" wrapText="1"/>
    </xf>
    <xf numFmtId="0" fontId="53" fillId="10" borderId="5" xfId="0" applyFont="1" applyFill="1" applyBorder="1" applyAlignment="1">
      <alignment horizontal="left"/>
    </xf>
    <xf numFmtId="0" fontId="19" fillId="25" borderId="0" xfId="0" applyFont="1" applyFill="1" applyAlignment="1">
      <alignment horizontal="left" vertical="top" wrapText="1"/>
    </xf>
    <xf numFmtId="0" fontId="61" fillId="10" borderId="5" xfId="0" applyFont="1" applyFill="1" applyBorder="1" applyAlignment="1">
      <alignment horizontal="left"/>
    </xf>
    <xf numFmtId="0" fontId="33" fillId="7" borderId="0" xfId="0" applyFont="1" applyFill="1" applyAlignment="1">
      <alignment horizontal="left" wrapText="1"/>
    </xf>
    <xf numFmtId="0" fontId="15" fillId="10" borderId="5" xfId="0" applyFont="1" applyFill="1" applyBorder="1" applyAlignment="1">
      <alignment horizontal="left"/>
    </xf>
    <xf numFmtId="0" fontId="37" fillId="7" borderId="4" xfId="0" applyFont="1" applyFill="1" applyBorder="1" applyAlignment="1">
      <alignment horizontal="center" wrapText="1"/>
    </xf>
    <xf numFmtId="0" fontId="21" fillId="7" borderId="0" xfId="0" applyFont="1" applyFill="1" applyAlignment="1">
      <alignment horizontal="left" vertical="top" wrapText="1"/>
    </xf>
    <xf numFmtId="0" fontId="69" fillId="7" borderId="0" xfId="0" applyFont="1" applyFill="1" applyAlignment="1">
      <alignment horizontal="left" vertical="top" wrapText="1"/>
    </xf>
    <xf numFmtId="0" fontId="37" fillId="7" borderId="4" xfId="0" applyFont="1" applyFill="1" applyBorder="1" applyAlignment="1">
      <alignment horizontal="center" vertical="center" wrapText="1"/>
    </xf>
    <xf numFmtId="0" fontId="37" fillId="7" borderId="0" xfId="0" applyFont="1" applyFill="1" applyAlignment="1">
      <alignment horizontal="center" vertical="center" wrapText="1"/>
    </xf>
    <xf numFmtId="0" fontId="81" fillId="7" borderId="0" xfId="19" applyFont="1" applyFill="1" applyBorder="1" applyAlignment="1">
      <alignment horizontal="left" vertical="center" wrapText="1"/>
    </xf>
    <xf numFmtId="0" fontId="75" fillId="7" borderId="25"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79" fillId="27" borderId="26" xfId="0" applyFont="1" applyFill="1" applyBorder="1" applyAlignment="1">
      <alignment horizontal="center" vertical="center" wrapText="1"/>
    </xf>
    <xf numFmtId="0" fontId="79" fillId="27" borderId="30" xfId="0" applyFont="1" applyFill="1" applyBorder="1" applyAlignment="1">
      <alignment horizontal="center" vertical="center" wrapText="1"/>
    </xf>
    <xf numFmtId="0" fontId="79" fillId="27" borderId="32" xfId="0" applyFont="1" applyFill="1" applyBorder="1" applyAlignment="1">
      <alignment horizontal="center" vertical="center" wrapText="1"/>
    </xf>
    <xf numFmtId="0" fontId="46" fillId="7" borderId="2" xfId="0" applyFont="1" applyFill="1" applyBorder="1" applyAlignment="1">
      <alignment horizontal="center" vertical="center" wrapText="1"/>
    </xf>
    <xf numFmtId="0" fontId="25" fillId="7" borderId="10" xfId="0" applyFont="1" applyFill="1" applyBorder="1" applyAlignment="1">
      <alignment horizontal="left"/>
    </xf>
    <xf numFmtId="1" fontId="31" fillId="10" borderId="5" xfId="0" applyNumberFormat="1" applyFont="1" applyFill="1" applyBorder="1" applyAlignment="1" applyProtection="1">
      <alignment horizontal="center"/>
      <protection locked="0"/>
    </xf>
    <xf numFmtId="1" fontId="31" fillId="29" borderId="5" xfId="0" applyNumberFormat="1" applyFont="1" applyFill="1" applyBorder="1" applyAlignment="1" applyProtection="1">
      <alignment horizontal="center"/>
      <protection locked="0"/>
    </xf>
    <xf numFmtId="1" fontId="31" fillId="7" borderId="3" xfId="0" applyNumberFormat="1" applyFont="1" applyFill="1" applyBorder="1" applyAlignment="1">
      <alignment horizontal="center"/>
    </xf>
    <xf numFmtId="0" fontId="0" fillId="10" borderId="5" xfId="0" applyFill="1" applyBorder="1" applyProtection="1">
      <protection locked="0"/>
    </xf>
    <xf numFmtId="49" fontId="15" fillId="7" borderId="5" xfId="0" applyNumberFormat="1" applyFont="1" applyFill="1" applyBorder="1" applyAlignment="1">
      <alignment horizontal="center"/>
    </xf>
    <xf numFmtId="0" fontId="69" fillId="7" borderId="16" xfId="0" applyFont="1" applyFill="1" applyBorder="1" applyAlignment="1">
      <alignment horizontal="right" vertical="center"/>
    </xf>
    <xf numFmtId="0" fontId="69" fillId="7" borderId="0" xfId="0" applyFont="1" applyFill="1" applyAlignment="1">
      <alignment horizontal="right" vertical="center"/>
    </xf>
    <xf numFmtId="0" fontId="69" fillId="7" borderId="11" xfId="0" applyFont="1" applyFill="1" applyBorder="1" applyAlignment="1">
      <alignment horizontal="right" vertical="center"/>
    </xf>
    <xf numFmtId="0" fontId="69" fillId="7" borderId="4" xfId="0" applyFont="1" applyFill="1" applyBorder="1" applyAlignment="1">
      <alignment horizontal="right" vertical="center"/>
    </xf>
    <xf numFmtId="0" fontId="69" fillId="26" borderId="0" xfId="0" applyFont="1" applyFill="1" applyAlignment="1" applyProtection="1">
      <alignment horizontal="left" vertical="center"/>
      <protection locked="0"/>
    </xf>
    <xf numFmtId="0" fontId="69" fillId="26" borderId="9" xfId="0" applyFont="1" applyFill="1" applyBorder="1" applyAlignment="1" applyProtection="1">
      <alignment horizontal="left" vertical="center"/>
      <protection locked="0"/>
    </xf>
    <xf numFmtId="0" fontId="69" fillId="26" borderId="4" xfId="0" applyFont="1" applyFill="1" applyBorder="1" applyAlignment="1" applyProtection="1">
      <alignment horizontal="left" vertical="center"/>
      <protection locked="0"/>
    </xf>
    <xf numFmtId="0" fontId="69" fillId="26" borderId="13" xfId="0" applyFont="1" applyFill="1" applyBorder="1" applyAlignment="1" applyProtection="1">
      <alignment horizontal="left" vertical="center"/>
      <protection locked="0"/>
    </xf>
    <xf numFmtId="9" fontId="0" fillId="10" borderId="5" xfId="20" applyFont="1" applyFill="1" applyBorder="1" applyAlignment="1" applyProtection="1">
      <alignment horizontal="center" vertical="center"/>
      <protection locked="0"/>
    </xf>
    <xf numFmtId="0" fontId="25" fillId="7" borderId="10" xfId="0" applyFont="1" applyFill="1" applyBorder="1"/>
    <xf numFmtId="0" fontId="15" fillId="7" borderId="4" xfId="0" applyFont="1" applyFill="1" applyBorder="1" applyAlignment="1">
      <alignment horizontal="center"/>
    </xf>
    <xf numFmtId="0" fontId="0" fillId="10" borderId="2" xfId="0" applyFill="1" applyBorder="1" applyProtection="1">
      <protection locked="0"/>
    </xf>
    <xf numFmtId="164" fontId="33" fillId="7" borderId="2" xfId="0" applyNumberFormat="1" applyFont="1" applyFill="1" applyBorder="1" applyAlignment="1">
      <alignment horizontal="right"/>
    </xf>
    <xf numFmtId="164" fontId="33" fillId="7" borderId="5" xfId="0" applyNumberFormat="1" applyFont="1" applyFill="1" applyBorder="1" applyAlignment="1">
      <alignment horizontal="right"/>
    </xf>
    <xf numFmtId="0" fontId="74" fillId="0" borderId="25" xfId="0" applyFont="1" applyBorder="1"/>
    <xf numFmtId="0" fontId="0" fillId="10" borderId="6" xfId="0" applyFill="1" applyBorder="1" applyProtection="1">
      <protection locked="0"/>
    </xf>
    <xf numFmtId="0" fontId="0" fillId="10" borderId="8" xfId="0" applyFill="1" applyBorder="1" applyProtection="1">
      <protection locked="0"/>
    </xf>
    <xf numFmtId="164" fontId="33" fillId="7" borderId="7" xfId="0" applyNumberFormat="1" applyFont="1" applyFill="1" applyBorder="1" applyAlignment="1">
      <alignment horizontal="center" vertical="center"/>
    </xf>
    <xf numFmtId="0" fontId="33" fillId="7" borderId="4" xfId="0" applyFont="1" applyFill="1" applyBorder="1" applyAlignment="1">
      <alignment horizontal="center"/>
    </xf>
    <xf numFmtId="0" fontId="15" fillId="7" borderId="6" xfId="0" applyFont="1" applyFill="1" applyBorder="1" applyAlignment="1">
      <alignment horizontal="left"/>
    </xf>
    <xf numFmtId="0" fontId="0" fillId="7" borderId="0" xfId="0" applyFill="1"/>
    <xf numFmtId="164" fontId="33" fillId="7" borderId="4" xfId="0" applyNumberFormat="1" applyFont="1" applyFill="1" applyBorder="1" applyAlignment="1">
      <alignment horizontal="center" vertical="center"/>
    </xf>
    <xf numFmtId="0" fontId="53" fillId="7" borderId="6" xfId="0" applyFont="1" applyFill="1" applyBorder="1" applyAlignment="1">
      <alignment horizontal="left" vertical="center"/>
    </xf>
    <xf numFmtId="0" fontId="53" fillId="7" borderId="7" xfId="0" applyFont="1" applyFill="1" applyBorder="1" applyAlignment="1">
      <alignment horizontal="left" vertical="center"/>
    </xf>
    <xf numFmtId="0" fontId="53" fillId="7" borderId="8" xfId="0" applyFont="1" applyFill="1" applyBorder="1" applyAlignment="1">
      <alignment horizontal="left" vertical="center"/>
    </xf>
    <xf numFmtId="164" fontId="37" fillId="7" borderId="8" xfId="0" applyNumberFormat="1" applyFont="1" applyFill="1" applyBorder="1" applyAlignment="1">
      <alignment horizontal="center" vertical="center"/>
    </xf>
    <xf numFmtId="0" fontId="49" fillId="7" borderId="6" xfId="0" applyFont="1" applyFill="1" applyBorder="1" applyAlignment="1">
      <alignment horizontal="center"/>
    </xf>
    <xf numFmtId="0" fontId="49" fillId="7" borderId="7" xfId="0" applyFont="1" applyFill="1" applyBorder="1" applyAlignment="1">
      <alignment horizontal="center"/>
    </xf>
    <xf numFmtId="0" fontId="49" fillId="7" borderId="8" xfId="0" applyFont="1" applyFill="1" applyBorder="1" applyAlignment="1">
      <alignment horizontal="center"/>
    </xf>
    <xf numFmtId="164" fontId="33" fillId="7" borderId="5" xfId="0" applyNumberFormat="1" applyFont="1" applyFill="1" applyBorder="1" applyAlignment="1">
      <alignment horizontal="center"/>
    </xf>
    <xf numFmtId="0" fontId="48" fillId="7" borderId="6" xfId="0" applyFont="1" applyFill="1" applyBorder="1" applyAlignment="1">
      <alignment horizontal="center"/>
    </xf>
    <xf numFmtId="0" fontId="48" fillId="7" borderId="7" xfId="0" applyFont="1" applyFill="1" applyBorder="1" applyAlignment="1">
      <alignment horizontal="center"/>
    </xf>
    <xf numFmtId="0" fontId="48" fillId="7" borderId="8" xfId="0" applyFont="1" applyFill="1" applyBorder="1" applyAlignment="1">
      <alignment horizontal="center"/>
    </xf>
    <xf numFmtId="0" fontId="0" fillId="10" borderId="7" xfId="0" applyFill="1" applyBorder="1" applyProtection="1">
      <protection locked="0"/>
    </xf>
    <xf numFmtId="0" fontId="15" fillId="7" borderId="7" xfId="0" applyFont="1" applyFill="1" applyBorder="1" applyAlignment="1">
      <alignment horizontal="left"/>
    </xf>
    <xf numFmtId="0" fontId="15" fillId="7" borderId="8" xfId="0" applyFont="1" applyFill="1" applyBorder="1" applyAlignment="1">
      <alignment horizontal="left"/>
    </xf>
    <xf numFmtId="0" fontId="33" fillId="7" borderId="6"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8" xfId="0" applyFont="1" applyFill="1" applyBorder="1" applyAlignment="1">
      <alignment horizontal="center" vertical="center"/>
    </xf>
    <xf numFmtId="164" fontId="33" fillId="7" borderId="8" xfId="0" applyNumberFormat="1" applyFont="1" applyFill="1" applyBorder="1" applyAlignment="1">
      <alignment horizontal="center"/>
    </xf>
    <xf numFmtId="0" fontId="0" fillId="10" borderId="12" xfId="0" applyFill="1" applyBorder="1" applyProtection="1">
      <protection locked="0"/>
    </xf>
    <xf numFmtId="0" fontId="0" fillId="10" borderId="10" xfId="0" applyFill="1" applyBorder="1" applyProtection="1">
      <protection locked="0"/>
    </xf>
    <xf numFmtId="0" fontId="0" fillId="10" borderId="14" xfId="0" applyFill="1" applyBorder="1" applyProtection="1">
      <protection locked="0"/>
    </xf>
    <xf numFmtId="0" fontId="0" fillId="10" borderId="16" xfId="0" applyFill="1" applyBorder="1" applyProtection="1">
      <protection locked="0"/>
    </xf>
    <xf numFmtId="0" fontId="0" fillId="10" borderId="0" xfId="0" applyFill="1" applyProtection="1">
      <protection locked="0"/>
    </xf>
    <xf numFmtId="0" fontId="0" fillId="10" borderId="9" xfId="0" applyFill="1" applyBorder="1" applyProtection="1">
      <protection locked="0"/>
    </xf>
    <xf numFmtId="0" fontId="0" fillId="10" borderId="11" xfId="0" applyFill="1" applyBorder="1" applyProtection="1">
      <protection locked="0"/>
    </xf>
    <xf numFmtId="0" fontId="0" fillId="10" borderId="4" xfId="0" applyFill="1" applyBorder="1" applyProtection="1">
      <protection locked="0"/>
    </xf>
    <xf numFmtId="0" fontId="0" fillId="10" borderId="13" xfId="0" applyFill="1" applyBorder="1" applyProtection="1">
      <protection locked="0"/>
    </xf>
    <xf numFmtId="0" fontId="69" fillId="7" borderId="20" xfId="0" applyFont="1" applyFill="1" applyBorder="1" applyAlignment="1">
      <alignment horizontal="right" vertical="center"/>
    </xf>
    <xf numFmtId="0" fontId="69" fillId="7" borderId="22" xfId="0" applyFont="1" applyFill="1" applyBorder="1" applyAlignment="1">
      <alignment horizontal="right" vertical="center"/>
    </xf>
    <xf numFmtId="0" fontId="69" fillId="7" borderId="23" xfId="0" applyFont="1" applyFill="1" applyBorder="1" applyAlignment="1">
      <alignment horizontal="right" vertical="center"/>
    </xf>
    <xf numFmtId="0" fontId="58" fillId="7" borderId="17" xfId="0" applyFont="1" applyFill="1" applyBorder="1" applyAlignment="1">
      <alignment horizontal="center" vertical="top" wrapText="1"/>
    </xf>
    <xf numFmtId="0" fontId="58" fillId="7" borderId="18" xfId="0" applyFont="1" applyFill="1" applyBorder="1" applyAlignment="1">
      <alignment horizontal="center" vertical="top" wrapText="1"/>
    </xf>
    <xf numFmtId="0" fontId="58" fillId="7" borderId="19" xfId="0" applyFont="1" applyFill="1" applyBorder="1" applyAlignment="1">
      <alignment horizontal="center" vertical="top" wrapText="1"/>
    </xf>
    <xf numFmtId="0" fontId="58" fillId="7" borderId="20" xfId="0" applyFont="1" applyFill="1" applyBorder="1" applyAlignment="1">
      <alignment horizontal="center" vertical="top" wrapText="1"/>
    </xf>
    <xf numFmtId="0" fontId="58" fillId="7" borderId="0" xfId="0" applyFont="1" applyFill="1" applyAlignment="1">
      <alignment horizontal="center" vertical="top" wrapText="1"/>
    </xf>
    <xf numFmtId="0" fontId="58" fillId="7" borderId="21" xfId="0" applyFont="1" applyFill="1" applyBorder="1" applyAlignment="1">
      <alignment horizontal="center" vertical="top" wrapText="1"/>
    </xf>
    <xf numFmtId="0" fontId="69" fillId="7" borderId="0" xfId="0" applyFont="1" applyFill="1" applyAlignment="1">
      <alignment horizontal="left" vertical="center"/>
    </xf>
    <xf numFmtId="0" fontId="69" fillId="7" borderId="21" xfId="0" applyFont="1" applyFill="1" applyBorder="1" applyAlignment="1">
      <alignment horizontal="left" vertical="center"/>
    </xf>
    <xf numFmtId="0" fontId="69" fillId="7" borderId="23" xfId="0" applyFont="1" applyFill="1" applyBorder="1" applyAlignment="1">
      <alignment horizontal="left" vertical="center"/>
    </xf>
    <xf numFmtId="0" fontId="69" fillId="7" borderId="24" xfId="0" applyFont="1" applyFill="1" applyBorder="1" applyAlignment="1">
      <alignment horizontal="left" vertical="center"/>
    </xf>
    <xf numFmtId="0" fontId="58" fillId="7" borderId="2" xfId="0" applyFont="1" applyFill="1" applyBorder="1" applyAlignment="1">
      <alignment horizontal="center" vertical="top" wrapText="1"/>
    </xf>
    <xf numFmtId="0" fontId="69" fillId="7" borderId="11" xfId="0" applyFont="1" applyFill="1" applyBorder="1" applyAlignment="1">
      <alignment horizontal="right" vertical="top"/>
    </xf>
    <xf numFmtId="0" fontId="69" fillId="7" borderId="4" xfId="0" applyFont="1" applyFill="1" applyBorder="1" applyAlignment="1">
      <alignment horizontal="right" vertical="top"/>
    </xf>
    <xf numFmtId="0" fontId="69" fillId="7" borderId="4" xfId="0" applyFont="1" applyFill="1" applyBorder="1" applyAlignment="1">
      <alignment horizontal="left" vertical="top"/>
    </xf>
    <xf numFmtId="0" fontId="69" fillId="7" borderId="13" xfId="0" applyFont="1" applyFill="1" applyBorder="1" applyAlignment="1">
      <alignment horizontal="left" vertical="top"/>
    </xf>
    <xf numFmtId="0" fontId="19" fillId="0" borderId="0" xfId="0" applyFont="1" applyProtection="1"/>
  </cellXfs>
  <cellStyles count="21">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ConditionalStyle_1" xfId="7" xr:uid="{00000000-0005-0000-0000-000005000000}"/>
    <cellStyle name="Error" xfId="8" xr:uid="{00000000-0005-0000-0000-000006000000}"/>
    <cellStyle name="Footnote" xfId="9" xr:uid="{00000000-0005-0000-0000-000007000000}"/>
    <cellStyle name="Good" xfId="10" xr:uid="{00000000-0005-0000-0000-000008000000}"/>
    <cellStyle name="Heading" xfId="11" xr:uid="{00000000-0005-0000-0000-000009000000}"/>
    <cellStyle name="Heading 1" xfId="12" xr:uid="{00000000-0005-0000-0000-00000A000000}"/>
    <cellStyle name="Heading 2" xfId="13" xr:uid="{00000000-0005-0000-0000-00000B000000}"/>
    <cellStyle name="Hipervínculo" xfId="19" builtinId="8"/>
    <cellStyle name="Hyperlink" xfId="14" xr:uid="{00000000-0005-0000-0000-00000C000000}"/>
    <cellStyle name="Neutral" xfId="1" builtinId="28" customBuiltin="1"/>
    <cellStyle name="Normal" xfId="0" builtinId="0" customBuiltin="1"/>
    <cellStyle name="Note" xfId="15" xr:uid="{00000000-0005-0000-0000-00000F000000}"/>
    <cellStyle name="Porcentaje" xfId="20" builtinId="5"/>
    <cellStyle name="Status" xfId="16" xr:uid="{00000000-0005-0000-0000-000010000000}"/>
    <cellStyle name="Text" xfId="17" xr:uid="{00000000-0005-0000-0000-000011000000}"/>
    <cellStyle name="Warning" xfId="18" xr:uid="{00000000-0005-0000-0000-000012000000}"/>
  </cellStyles>
  <dxfs count="52">
    <dxf>
      <font>
        <color rgb="FFCC99FF"/>
      </font>
      <fill>
        <patternFill patternType="none"/>
      </fill>
    </dxf>
    <dxf>
      <font>
        <color rgb="FFFFFFFF"/>
      </font>
      <fill>
        <patternFill patternType="none"/>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strike/>
        <color rgb="FFFF0000"/>
      </font>
      <fill>
        <patternFill patternType="solid">
          <fgColor rgb="FFFFFFFF"/>
          <bgColor rgb="FFFFFFFF"/>
        </patternFill>
      </fill>
    </dxf>
    <dxf>
      <font>
        <color rgb="FFFFFFFF"/>
      </font>
      <fill>
        <patternFill patternType="none"/>
      </fill>
    </dxf>
    <dxf>
      <font>
        <strike/>
        <color rgb="FFFF0000"/>
      </font>
      <fill>
        <patternFill patternType="solid">
          <fgColor rgb="FFFFFFFF"/>
          <bgColor rgb="FFFFFFFF"/>
        </patternFill>
      </fill>
    </dxf>
    <dxf>
      <font>
        <b/>
        <i/>
        <color rgb="FFFFFF00"/>
      </font>
      <fill>
        <patternFill patternType="solid">
          <fgColor rgb="FFFF0000"/>
          <bgColor rgb="FFFF0000"/>
        </patternFill>
      </fill>
    </dxf>
    <dxf>
      <font>
        <b/>
        <i/>
        <color rgb="FFFFFF00"/>
      </font>
      <fill>
        <patternFill patternType="solid">
          <fgColor rgb="FFFF0000"/>
          <bgColor rgb="FFFF0000"/>
        </patternFill>
      </fill>
    </dxf>
    <dxf>
      <font>
        <b/>
        <i/>
        <color rgb="FFFFFF00"/>
      </font>
      <fill>
        <patternFill patternType="solid">
          <fgColor rgb="FFFF0000"/>
          <bgColor rgb="FFFF0000"/>
        </patternFill>
      </fill>
    </dxf>
    <dxf>
      <font>
        <color rgb="FF00B050"/>
      </font>
      <fill>
        <patternFill patternType="none"/>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17</xdr:col>
      <xdr:colOff>87842</xdr:colOff>
      <xdr:row>3</xdr:row>
      <xdr:rowOff>98426</xdr:rowOff>
    </xdr:from>
    <xdr:to>
      <xdr:col>22</xdr:col>
      <xdr:colOff>246564</xdr:colOff>
      <xdr:row>6</xdr:row>
      <xdr:rowOff>126789</xdr:rowOff>
    </xdr:to>
    <xdr:pic>
      <xdr:nvPicPr>
        <xdr:cNvPr id="9" name="Imagen 8">
          <a:extLst>
            <a:ext uri="{FF2B5EF4-FFF2-40B4-BE49-F238E27FC236}">
              <a16:creationId xmlns:a16="http://schemas.microsoft.com/office/drawing/2014/main" id="{CE7FC30F-A424-4C6A-8031-52323010C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5925" y="669926"/>
          <a:ext cx="3284616" cy="596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199571</xdr:colOff>
      <xdr:row>3</xdr:row>
      <xdr:rowOff>63500</xdr:rowOff>
    </xdr:from>
    <xdr:to>
      <xdr:col>27</xdr:col>
      <xdr:colOff>531557</xdr:colOff>
      <xdr:row>6</xdr:row>
      <xdr:rowOff>135945</xdr:rowOff>
    </xdr:to>
    <xdr:pic>
      <xdr:nvPicPr>
        <xdr:cNvPr id="3" name="Imagen 2">
          <a:extLst>
            <a:ext uri="{FF2B5EF4-FFF2-40B4-BE49-F238E27FC236}">
              <a16:creationId xmlns:a16="http://schemas.microsoft.com/office/drawing/2014/main" id="{F1125BB7-4C96-4BBC-86A7-8AF2369DF9E7}"/>
            </a:ext>
          </a:extLst>
        </xdr:cNvPr>
        <xdr:cNvPicPr>
          <a:picLocks noChangeAspect="1"/>
        </xdr:cNvPicPr>
      </xdr:nvPicPr>
      <xdr:blipFill>
        <a:blip xmlns:r="http://schemas.openxmlformats.org/officeDocument/2006/relationships" r:embed="rId2"/>
        <a:stretch>
          <a:fillRect/>
        </a:stretch>
      </xdr:blipFill>
      <xdr:spPr>
        <a:xfrm>
          <a:off x="16020142" y="616857"/>
          <a:ext cx="2182557" cy="640135"/>
        </a:xfrm>
        <a:prstGeom prst="rect">
          <a:avLst/>
        </a:prstGeom>
      </xdr:spPr>
    </xdr:pic>
    <xdr:clientData/>
  </xdr:twoCellAnchor>
  <xdr:twoCellAnchor editAs="oneCell">
    <xdr:from>
      <xdr:col>1</xdr:col>
      <xdr:colOff>66523</xdr:colOff>
      <xdr:row>2</xdr:row>
      <xdr:rowOff>139453</xdr:rowOff>
    </xdr:from>
    <xdr:to>
      <xdr:col>4</xdr:col>
      <xdr:colOff>583787</xdr:colOff>
      <xdr:row>6</xdr:row>
      <xdr:rowOff>130249</xdr:rowOff>
    </xdr:to>
    <xdr:pic>
      <xdr:nvPicPr>
        <xdr:cNvPr id="2" name="Imagen 1" descr="Texto&#10;&#10;Descripción generada automáticamente con confianza baja">
          <a:extLst>
            <a:ext uri="{FF2B5EF4-FFF2-40B4-BE49-F238E27FC236}">
              <a16:creationId xmlns:a16="http://schemas.microsoft.com/office/drawing/2014/main" id="{43013BA8-6C76-15D1-90F9-2B05DA7905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847" y="520453"/>
          <a:ext cx="2653366" cy="7458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181883</xdr:colOff>
      <xdr:row>3</xdr:row>
      <xdr:rowOff>55832</xdr:rowOff>
    </xdr:from>
    <xdr:to>
      <xdr:col>15</xdr:col>
      <xdr:colOff>324918</xdr:colOff>
      <xdr:row>5</xdr:row>
      <xdr:rowOff>123193</xdr:rowOff>
    </xdr:to>
    <xdr:pic>
      <xdr:nvPicPr>
        <xdr:cNvPr id="3" name="Imagen 2">
          <a:extLst>
            <a:ext uri="{FF2B5EF4-FFF2-40B4-BE49-F238E27FC236}">
              <a16:creationId xmlns:a16="http://schemas.microsoft.com/office/drawing/2014/main" id="{F0F8B73F-30B7-4E33-99F0-CD05827DD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3800" y="595582"/>
          <a:ext cx="2365535" cy="433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571500</xdr:colOff>
      <xdr:row>2</xdr:row>
      <xdr:rowOff>127000</xdr:rowOff>
    </xdr:from>
    <xdr:to>
      <xdr:col>20</xdr:col>
      <xdr:colOff>515682</xdr:colOff>
      <xdr:row>6</xdr:row>
      <xdr:rowOff>68635</xdr:rowOff>
    </xdr:to>
    <xdr:pic>
      <xdr:nvPicPr>
        <xdr:cNvPr id="4" name="Imagen 3">
          <a:extLst>
            <a:ext uri="{FF2B5EF4-FFF2-40B4-BE49-F238E27FC236}">
              <a16:creationId xmlns:a16="http://schemas.microsoft.com/office/drawing/2014/main" id="{54A06EFC-2A01-4214-AA83-8C71D2F5B8B2}"/>
            </a:ext>
          </a:extLst>
        </xdr:cNvPr>
        <xdr:cNvPicPr>
          <a:picLocks noChangeAspect="1"/>
        </xdr:cNvPicPr>
      </xdr:nvPicPr>
      <xdr:blipFill>
        <a:blip xmlns:r="http://schemas.openxmlformats.org/officeDocument/2006/relationships" r:embed="rId2"/>
        <a:stretch>
          <a:fillRect/>
        </a:stretch>
      </xdr:blipFill>
      <xdr:spPr>
        <a:xfrm>
          <a:off x="15200313" y="492125"/>
          <a:ext cx="2182557" cy="640135"/>
        </a:xfrm>
        <a:prstGeom prst="rect">
          <a:avLst/>
        </a:prstGeom>
      </xdr:spPr>
    </xdr:pic>
    <xdr:clientData/>
  </xdr:twoCellAnchor>
  <xdr:twoCellAnchor editAs="oneCell">
    <xdr:from>
      <xdr:col>1</xdr:col>
      <xdr:colOff>340179</xdr:colOff>
      <xdr:row>2</xdr:row>
      <xdr:rowOff>108858</xdr:rowOff>
    </xdr:from>
    <xdr:to>
      <xdr:col>1</xdr:col>
      <xdr:colOff>2512661</xdr:colOff>
      <xdr:row>6</xdr:row>
      <xdr:rowOff>11206</xdr:rowOff>
    </xdr:to>
    <xdr:pic>
      <xdr:nvPicPr>
        <xdr:cNvPr id="2" name="Imagen 1" descr="Texto&#10;&#10;Descripción generada automáticamente con confianza baja">
          <a:extLst>
            <a:ext uri="{FF2B5EF4-FFF2-40B4-BE49-F238E27FC236}">
              <a16:creationId xmlns:a16="http://schemas.microsoft.com/office/drawing/2014/main" id="{3F9E4058-582A-3DB0-E8A7-4FCC0FF468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1826" y="489858"/>
          <a:ext cx="2172482" cy="61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708660</xdr:colOff>
      <xdr:row>2</xdr:row>
      <xdr:rowOff>60960</xdr:rowOff>
    </xdr:from>
    <xdr:to>
      <xdr:col>12</xdr:col>
      <xdr:colOff>541020</xdr:colOff>
      <xdr:row>5</xdr:row>
      <xdr:rowOff>30480</xdr:rowOff>
    </xdr:to>
    <xdr:pic>
      <xdr:nvPicPr>
        <xdr:cNvPr id="6" name="Imagen 5">
          <a:extLst>
            <a:ext uri="{FF2B5EF4-FFF2-40B4-BE49-F238E27FC236}">
              <a16:creationId xmlns:a16="http://schemas.microsoft.com/office/drawing/2014/main" id="{B11A27D8-A99C-49C3-825C-DF41E1551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5220" y="434340"/>
          <a:ext cx="2895600" cy="54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xdr:row>
      <xdr:rowOff>0</xdr:rowOff>
    </xdr:from>
    <xdr:to>
      <xdr:col>15</xdr:col>
      <xdr:colOff>136446</xdr:colOff>
      <xdr:row>5</xdr:row>
      <xdr:rowOff>68635</xdr:rowOff>
    </xdr:to>
    <xdr:pic>
      <xdr:nvPicPr>
        <xdr:cNvPr id="2" name="Imagen 1">
          <a:extLst>
            <a:ext uri="{FF2B5EF4-FFF2-40B4-BE49-F238E27FC236}">
              <a16:creationId xmlns:a16="http://schemas.microsoft.com/office/drawing/2014/main" id="{D9CFBB77-5944-499C-B743-2693C8D639A1}"/>
            </a:ext>
          </a:extLst>
        </xdr:cNvPr>
        <xdr:cNvPicPr>
          <a:picLocks noChangeAspect="1"/>
        </xdr:cNvPicPr>
      </xdr:nvPicPr>
      <xdr:blipFill>
        <a:blip xmlns:r="http://schemas.openxmlformats.org/officeDocument/2006/relationships" r:embed="rId2"/>
        <a:stretch>
          <a:fillRect/>
        </a:stretch>
      </xdr:blipFill>
      <xdr:spPr>
        <a:xfrm>
          <a:off x="16474722" y="373944"/>
          <a:ext cx="2182557" cy="640135"/>
        </a:xfrm>
        <a:prstGeom prst="rect">
          <a:avLst/>
        </a:prstGeom>
      </xdr:spPr>
    </xdr:pic>
    <xdr:clientData/>
  </xdr:twoCellAnchor>
  <xdr:twoCellAnchor editAs="oneCell">
    <xdr:from>
      <xdr:col>1</xdr:col>
      <xdr:colOff>361571</xdr:colOff>
      <xdr:row>2</xdr:row>
      <xdr:rowOff>44824</xdr:rowOff>
    </xdr:from>
    <xdr:to>
      <xdr:col>2</xdr:col>
      <xdr:colOff>1760811</xdr:colOff>
      <xdr:row>5</xdr:row>
      <xdr:rowOff>112057</xdr:rowOff>
    </xdr:to>
    <xdr:pic>
      <xdr:nvPicPr>
        <xdr:cNvPr id="4" name="Imagen 3" descr="Texto&#10;&#10;Descripción generada automáticamente con confianza baja">
          <a:extLst>
            <a:ext uri="{FF2B5EF4-FFF2-40B4-BE49-F238E27FC236}">
              <a16:creationId xmlns:a16="http://schemas.microsoft.com/office/drawing/2014/main" id="{95E86CB1-8570-7902-CCE9-E3958ABC6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4130" y="425824"/>
          <a:ext cx="2262093" cy="638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749935</xdr:colOff>
      <xdr:row>2</xdr:row>
      <xdr:rowOff>19050</xdr:rowOff>
    </xdr:from>
    <xdr:to>
      <xdr:col>14</xdr:col>
      <xdr:colOff>762000</xdr:colOff>
      <xdr:row>5</xdr:row>
      <xdr:rowOff>84455</xdr:rowOff>
    </xdr:to>
    <xdr:pic>
      <xdr:nvPicPr>
        <xdr:cNvPr id="6" name="Imagen 5">
          <a:extLst>
            <a:ext uri="{FF2B5EF4-FFF2-40B4-BE49-F238E27FC236}">
              <a16:creationId xmlns:a16="http://schemas.microsoft.com/office/drawing/2014/main" id="{8FF3E034-D5AE-4C09-8225-AB1CC6C099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3085" y="390525"/>
          <a:ext cx="2898140" cy="541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266700</xdr:colOff>
      <xdr:row>2</xdr:row>
      <xdr:rowOff>0</xdr:rowOff>
    </xdr:from>
    <xdr:to>
      <xdr:col>17</xdr:col>
      <xdr:colOff>531557</xdr:colOff>
      <xdr:row>5</xdr:row>
      <xdr:rowOff>160710</xdr:rowOff>
    </xdr:to>
    <xdr:pic>
      <xdr:nvPicPr>
        <xdr:cNvPr id="2" name="Imagen 1">
          <a:extLst>
            <a:ext uri="{FF2B5EF4-FFF2-40B4-BE49-F238E27FC236}">
              <a16:creationId xmlns:a16="http://schemas.microsoft.com/office/drawing/2014/main" id="{87561291-A545-4140-A9C5-F7088DC4A317}"/>
            </a:ext>
          </a:extLst>
        </xdr:cNvPr>
        <xdr:cNvPicPr>
          <a:picLocks noChangeAspect="1"/>
        </xdr:cNvPicPr>
      </xdr:nvPicPr>
      <xdr:blipFill>
        <a:blip xmlns:r="http://schemas.openxmlformats.org/officeDocument/2006/relationships" r:embed="rId2"/>
        <a:stretch>
          <a:fillRect/>
        </a:stretch>
      </xdr:blipFill>
      <xdr:spPr>
        <a:xfrm>
          <a:off x="14033500" y="374650"/>
          <a:ext cx="2182557" cy="640135"/>
        </a:xfrm>
        <a:prstGeom prst="rect">
          <a:avLst/>
        </a:prstGeom>
      </xdr:spPr>
    </xdr:pic>
    <xdr:clientData/>
  </xdr:twoCellAnchor>
  <xdr:twoCellAnchor editAs="oneCell">
    <xdr:from>
      <xdr:col>0</xdr:col>
      <xdr:colOff>0</xdr:colOff>
      <xdr:row>2</xdr:row>
      <xdr:rowOff>107157</xdr:rowOff>
    </xdr:from>
    <xdr:to>
      <xdr:col>1</xdr:col>
      <xdr:colOff>1700074</xdr:colOff>
      <xdr:row>6</xdr:row>
      <xdr:rowOff>54769</xdr:rowOff>
    </xdr:to>
    <xdr:pic>
      <xdr:nvPicPr>
        <xdr:cNvPr id="3" name="Imagen 2" descr="Texto&#10;&#10;Descripción generada automáticamente con confianza baja">
          <a:extLst>
            <a:ext uri="{FF2B5EF4-FFF2-40B4-BE49-F238E27FC236}">
              <a16:creationId xmlns:a16="http://schemas.microsoft.com/office/drawing/2014/main" id="{6D97A63D-2434-DF3E-2F65-2D17E4E925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88157"/>
          <a:ext cx="1973918" cy="6143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751205</xdr:colOff>
      <xdr:row>2</xdr:row>
      <xdr:rowOff>6985</xdr:rowOff>
    </xdr:from>
    <xdr:to>
      <xdr:col>15</xdr:col>
      <xdr:colOff>772795</xdr:colOff>
      <xdr:row>5</xdr:row>
      <xdr:rowOff>83185</xdr:rowOff>
    </xdr:to>
    <xdr:pic>
      <xdr:nvPicPr>
        <xdr:cNvPr id="6" name="Imagen 5">
          <a:extLst>
            <a:ext uri="{FF2B5EF4-FFF2-40B4-BE49-F238E27FC236}">
              <a16:creationId xmlns:a16="http://schemas.microsoft.com/office/drawing/2014/main" id="{4EB7C35B-D369-41EF-AABC-FEC1401D73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3530" y="378460"/>
          <a:ext cx="290449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762000</xdr:colOff>
      <xdr:row>1</xdr:row>
      <xdr:rowOff>152400</xdr:rowOff>
    </xdr:from>
    <xdr:to>
      <xdr:col>19</xdr:col>
      <xdr:colOff>68007</xdr:colOff>
      <xdr:row>5</xdr:row>
      <xdr:rowOff>144835</xdr:rowOff>
    </xdr:to>
    <xdr:pic>
      <xdr:nvPicPr>
        <xdr:cNvPr id="2" name="Imagen 1">
          <a:extLst>
            <a:ext uri="{FF2B5EF4-FFF2-40B4-BE49-F238E27FC236}">
              <a16:creationId xmlns:a16="http://schemas.microsoft.com/office/drawing/2014/main" id="{69D03F4D-1F89-4324-AE1E-03E007524078}"/>
            </a:ext>
          </a:extLst>
        </xdr:cNvPr>
        <xdr:cNvPicPr>
          <a:picLocks noChangeAspect="1"/>
        </xdr:cNvPicPr>
      </xdr:nvPicPr>
      <xdr:blipFill>
        <a:blip xmlns:r="http://schemas.openxmlformats.org/officeDocument/2006/relationships" r:embed="rId2"/>
        <a:stretch>
          <a:fillRect/>
        </a:stretch>
      </xdr:blipFill>
      <xdr:spPr>
        <a:xfrm>
          <a:off x="15551150" y="336550"/>
          <a:ext cx="2182557" cy="640135"/>
        </a:xfrm>
        <a:prstGeom prst="rect">
          <a:avLst/>
        </a:prstGeom>
      </xdr:spPr>
    </xdr:pic>
    <xdr:clientData/>
  </xdr:twoCellAnchor>
  <xdr:twoCellAnchor editAs="oneCell">
    <xdr:from>
      <xdr:col>0</xdr:col>
      <xdr:colOff>35718</xdr:colOff>
      <xdr:row>2</xdr:row>
      <xdr:rowOff>130969</xdr:rowOff>
    </xdr:from>
    <xdr:to>
      <xdr:col>1</xdr:col>
      <xdr:colOff>1795095</xdr:colOff>
      <xdr:row>6</xdr:row>
      <xdr:rowOff>47625</xdr:rowOff>
    </xdr:to>
    <xdr:pic>
      <xdr:nvPicPr>
        <xdr:cNvPr id="3" name="Imagen 2" descr="Texto&#10;&#10;Descripción generada automáticamente con confianza baja">
          <a:extLst>
            <a:ext uri="{FF2B5EF4-FFF2-40B4-BE49-F238E27FC236}">
              <a16:creationId xmlns:a16="http://schemas.microsoft.com/office/drawing/2014/main" id="{F4330056-A009-FF2B-E7E3-D3B172E021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718" y="511969"/>
          <a:ext cx="2033221" cy="571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186690</xdr:colOff>
      <xdr:row>4</xdr:row>
      <xdr:rowOff>102870</xdr:rowOff>
    </xdr:from>
    <xdr:to>
      <xdr:col>11</xdr:col>
      <xdr:colOff>183516</xdr:colOff>
      <xdr:row>5</xdr:row>
      <xdr:rowOff>250825</xdr:rowOff>
    </xdr:to>
    <xdr:pic>
      <xdr:nvPicPr>
        <xdr:cNvPr id="6" name="Imagen 5">
          <a:extLst>
            <a:ext uri="{FF2B5EF4-FFF2-40B4-BE49-F238E27FC236}">
              <a16:creationId xmlns:a16="http://schemas.microsoft.com/office/drawing/2014/main" id="{2B41A4E8-3E82-472F-9C4D-B5E1E892C1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0640" y="858520"/>
          <a:ext cx="2879725" cy="541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838200</xdr:colOff>
      <xdr:row>0</xdr:row>
      <xdr:rowOff>127000</xdr:rowOff>
    </xdr:from>
    <xdr:to>
      <xdr:col>11</xdr:col>
      <xdr:colOff>143955</xdr:colOff>
      <xdr:row>4</xdr:row>
      <xdr:rowOff>23679</xdr:rowOff>
    </xdr:to>
    <xdr:pic>
      <xdr:nvPicPr>
        <xdr:cNvPr id="3" name="Imagen 2">
          <a:extLst>
            <a:ext uri="{FF2B5EF4-FFF2-40B4-BE49-F238E27FC236}">
              <a16:creationId xmlns:a16="http://schemas.microsoft.com/office/drawing/2014/main" id="{F46767D6-80D5-4012-BE6E-C57EC3CDC84A}"/>
            </a:ext>
          </a:extLst>
        </xdr:cNvPr>
        <xdr:cNvPicPr>
          <a:picLocks noChangeAspect="1"/>
        </xdr:cNvPicPr>
      </xdr:nvPicPr>
      <xdr:blipFill>
        <a:blip xmlns:r="http://schemas.openxmlformats.org/officeDocument/2006/relationships" r:embed="rId2"/>
        <a:stretch>
          <a:fillRect/>
        </a:stretch>
      </xdr:blipFill>
      <xdr:spPr>
        <a:xfrm>
          <a:off x="7042150" y="127000"/>
          <a:ext cx="2188654" cy="652329"/>
        </a:xfrm>
        <a:prstGeom prst="rect">
          <a:avLst/>
        </a:prstGeom>
      </xdr:spPr>
    </xdr:pic>
    <xdr:clientData/>
  </xdr:twoCellAnchor>
  <xdr:twoCellAnchor editAs="oneCell">
    <xdr:from>
      <xdr:col>0</xdr:col>
      <xdr:colOff>0</xdr:colOff>
      <xdr:row>3</xdr:row>
      <xdr:rowOff>0</xdr:rowOff>
    </xdr:from>
    <xdr:to>
      <xdr:col>1</xdr:col>
      <xdr:colOff>1844093</xdr:colOff>
      <xdr:row>5</xdr:row>
      <xdr:rowOff>11906</xdr:rowOff>
    </xdr:to>
    <xdr:pic>
      <xdr:nvPicPr>
        <xdr:cNvPr id="4" name="Imagen 3" descr="Texto&#10;&#10;Descripción generada automáticamente con confianza baja">
          <a:extLst>
            <a:ext uri="{FF2B5EF4-FFF2-40B4-BE49-F238E27FC236}">
              <a16:creationId xmlns:a16="http://schemas.microsoft.com/office/drawing/2014/main" id="{4FCD3340-67F9-993F-1776-71AEC79FEA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571500"/>
          <a:ext cx="2117937" cy="595312"/>
        </a:xfrm>
        <a:prstGeom prst="rect">
          <a:avLst/>
        </a:prstGeom>
      </xdr:spPr>
    </xdr:pic>
    <xdr:clientData/>
  </xdr:twoCellAnchor>
</xdr:wsDr>
</file>

<file path=xl/theme/theme1.xml><?xml version="1.0" encoding="utf-8"?>
<a:theme xmlns:a="http://schemas.openxmlformats.org/drawingml/2006/main" name="Tema de Office">
  <a:themeElements>
    <a:clrScheme name="Personalizado 14">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427118/webtag-tag-unit-m1-1-principles-of-modelling-and-forecasting.pdf" TargetMode="External"/><Relationship Id="rId2" Type="http://schemas.openxmlformats.org/officeDocument/2006/relationships/hyperlink" Target="http://www.jaspersnetwork.org/plugins/servlet/documentRepository/downloadDocument?documentId=222" TargetMode="External"/><Relationship Id="rId1" Type="http://schemas.openxmlformats.org/officeDocument/2006/relationships/hyperlink" Target="https://op.europa.eu/es/publication-detail/-/publication/120c6fcc-3841-4596-9256-4fd709c49ae4/language-en"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fondoseuropeos.hacienda.gob.es/sitios/dgfc/es-ES/ipr/fcp1420/gs/feder/dg/Documents/CBA_Guide_Final_Report.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E1FA-DDFB-4755-9FE3-8F01A7E45A2F}">
  <dimension ref="A1:N54"/>
  <sheetViews>
    <sheetView workbookViewId="0">
      <selection activeCell="B51" sqref="B51"/>
    </sheetView>
  </sheetViews>
  <sheetFormatPr baseColWidth="10" defaultRowHeight="14" x14ac:dyDescent="0.3"/>
  <cols>
    <col min="1" max="1" width="38.83203125" customWidth="1"/>
    <col min="11" max="13" width="12.08203125" customWidth="1"/>
  </cols>
  <sheetData>
    <row r="1" spans="1:3" ht="14.5" thickBot="1" x14ac:dyDescent="0.35">
      <c r="A1" s="219" t="s">
        <v>321</v>
      </c>
      <c r="B1" s="229" t="s">
        <v>233</v>
      </c>
    </row>
    <row r="2" spans="1:3" ht="14.5" thickBot="1" x14ac:dyDescent="0.35">
      <c r="A2" s="239" t="s">
        <v>353</v>
      </c>
      <c r="B2" s="241"/>
      <c r="C2" s="242" t="s">
        <v>322</v>
      </c>
    </row>
    <row r="3" spans="1:3" ht="14.5" thickBot="1" x14ac:dyDescent="0.35">
      <c r="A3" s="239" t="str">
        <f>'Valores de Referencia'!B32</f>
        <v>Inversión en infraestructura-ferroviaria</v>
      </c>
      <c r="B3" s="240">
        <f>'Valores de Referencia'!C32</f>
        <v>0.73</v>
      </c>
    </row>
    <row r="4" spans="1:3" ht="12.65" customHeight="1" thickBot="1" x14ac:dyDescent="0.35">
      <c r="A4" s="239" t="str">
        <f>'Valores de Referencia'!B33</f>
        <v>Inversión en material móvil-ferroviario</v>
      </c>
      <c r="B4" s="241">
        <f>'Valores de Referencia'!C33</f>
        <v>0.7</v>
      </c>
    </row>
    <row r="5" spans="1:3" ht="14.5" thickBot="1" x14ac:dyDescent="0.35"/>
    <row r="6" spans="1:3" ht="14.5" thickBot="1" x14ac:dyDescent="0.35">
      <c r="A6" s="219" t="s">
        <v>323</v>
      </c>
      <c r="B6" s="229" t="s">
        <v>233</v>
      </c>
    </row>
    <row r="7" spans="1:3" ht="14.5" thickBot="1" x14ac:dyDescent="0.35">
      <c r="A7" s="239" t="s">
        <v>353</v>
      </c>
      <c r="B7" s="241"/>
      <c r="C7" s="242" t="s">
        <v>322</v>
      </c>
    </row>
    <row r="8" spans="1:3" ht="14.5" thickBot="1" x14ac:dyDescent="0.35">
      <c r="A8" s="239" t="str">
        <f>'Valores de Referencia'!B38</f>
        <v>Costes mantenimiento infraestructura-ferroviaria</v>
      </c>
      <c r="B8" s="241">
        <f>'Valores de Referencia'!C38</f>
        <v>0.73</v>
      </c>
    </row>
    <row r="9" spans="1:3" ht="16.5" customHeight="1" thickBot="1" x14ac:dyDescent="0.35">
      <c r="A9" s="239" t="str">
        <f>'Valores de Referencia'!B39</f>
        <v>Empresa ferroviaria - ventas</v>
      </c>
      <c r="B9" s="241">
        <f>'Valores de Referencia'!C39</f>
        <v>0.7</v>
      </c>
    </row>
    <row r="10" spans="1:3" ht="16.5" customHeight="1" thickBot="1" x14ac:dyDescent="0.35">
      <c r="A10" s="239" t="str">
        <f>'Valores de Referencia'!B40</f>
        <v>Empresa ferroviaria -servicios a bordo viajero</v>
      </c>
      <c r="B10" s="241">
        <f>'Valores de Referencia'!C40</f>
        <v>0.88</v>
      </c>
    </row>
    <row r="11" spans="1:3" ht="16.5" customHeight="1" thickBot="1" x14ac:dyDescent="0.35">
      <c r="A11" s="239" t="str">
        <f>'Valores de Referencia'!B41</f>
        <v>Empresa ferroviaria -personal ligado al tiempo</v>
      </c>
      <c r="B11" s="241">
        <f>'Valores de Referencia'!C41</f>
        <v>0.7</v>
      </c>
    </row>
    <row r="12" spans="1:3" ht="16.5" customHeight="1" thickBot="1" x14ac:dyDescent="0.35">
      <c r="A12" s="239" t="str">
        <f>'Valores de Referencia'!B42</f>
        <v>Empresa ferroviaria -energía ligado a circulación</v>
      </c>
      <c r="B12" s="241">
        <f>'Valores de Referencia'!C42</f>
        <v>0.82</v>
      </c>
    </row>
    <row r="13" spans="1:3" ht="16.5" customHeight="1" thickBot="1" x14ac:dyDescent="0.35">
      <c r="A13" s="239" t="str">
        <f>'Valores de Referencia'!B43</f>
        <v>Empresa ferroviaria -mantenimiento y limpieza de trenes</v>
      </c>
      <c r="B13" s="241">
        <f>'Valores de Referencia'!C43</f>
        <v>0.88</v>
      </c>
    </row>
    <row r="14" spans="1:3" ht="16.5" customHeight="1" thickBot="1" x14ac:dyDescent="0.35">
      <c r="A14" s="239" t="str">
        <f>'Valores de Referencia'!B44</f>
        <v>Costes generales y de estructura - ferroviario</v>
      </c>
      <c r="B14" s="241">
        <f>'Valores de Referencia'!C44</f>
        <v>0.88</v>
      </c>
    </row>
    <row r="15" spans="1:3" ht="14.5" thickBot="1" x14ac:dyDescent="0.35">
      <c r="A15" s="235" t="str">
        <f>'Valores de Referencia'!B49</f>
        <v>Gastos Personal - no ferroviario</v>
      </c>
      <c r="B15" s="241">
        <f>'Valores de Referencia'!C49</f>
        <v>0.8</v>
      </c>
    </row>
    <row r="16" spans="1:3" ht="14.5" thickBot="1" x14ac:dyDescent="0.35">
      <c r="A16" s="235" t="str">
        <f>'Valores de Referencia'!B50</f>
        <v>Energía Península y Baleares - no ferroviario</v>
      </c>
      <c r="B16" s="241">
        <f>'Valores de Referencia'!C50</f>
        <v>0.65</v>
      </c>
    </row>
    <row r="17" spans="1:14" ht="14.5" thickBot="1" x14ac:dyDescent="0.35">
      <c r="A17" s="235" t="str">
        <f>'Valores de Referencia'!B51</f>
        <v>Energía Canarias - no ferroviario</v>
      </c>
      <c r="B17" s="241">
        <f>'Valores de Referencia'!C51</f>
        <v>0.8</v>
      </c>
    </row>
    <row r="18" spans="1:14" ht="14.5" thickBot="1" x14ac:dyDescent="0.35"/>
    <row r="19" spans="1:14" ht="14.5" customHeight="1" thickBot="1" x14ac:dyDescent="0.35">
      <c r="A19" s="219" t="s">
        <v>331</v>
      </c>
      <c r="B19" s="254" t="s">
        <v>335</v>
      </c>
      <c r="C19" s="255"/>
      <c r="D19" s="255"/>
      <c r="E19" s="255"/>
      <c r="F19" s="255"/>
      <c r="G19" s="255"/>
      <c r="H19" s="255"/>
      <c r="I19" s="255"/>
      <c r="J19" s="255"/>
      <c r="K19" s="255"/>
      <c r="L19" s="255"/>
      <c r="M19" s="255"/>
      <c r="N19" s="256"/>
    </row>
    <row r="20" spans="1:14" ht="32" thickBot="1" x14ac:dyDescent="0.35">
      <c r="A20" s="239" t="s">
        <v>333</v>
      </c>
      <c r="B20" s="239" t="s">
        <v>353</v>
      </c>
      <c r="C20" s="219" t="s">
        <v>274</v>
      </c>
      <c r="D20" s="219" t="s">
        <v>275</v>
      </c>
      <c r="E20" s="219" t="s">
        <v>276</v>
      </c>
      <c r="F20" s="219" t="s">
        <v>277</v>
      </c>
      <c r="G20" s="219" t="s">
        <v>278</v>
      </c>
      <c r="H20" s="219" t="s">
        <v>279</v>
      </c>
      <c r="I20" s="219" t="s">
        <v>280</v>
      </c>
      <c r="J20" s="219" t="s">
        <v>281</v>
      </c>
      <c r="K20" s="219" t="s">
        <v>282</v>
      </c>
      <c r="L20" s="219" t="s">
        <v>326</v>
      </c>
      <c r="M20" s="219" t="s">
        <v>327</v>
      </c>
      <c r="N20" s="219" t="s">
        <v>328</v>
      </c>
    </row>
    <row r="21" spans="1:14" ht="32" thickBot="1" x14ac:dyDescent="0.35">
      <c r="A21" s="239" t="s">
        <v>334</v>
      </c>
      <c r="B21" s="239" t="s">
        <v>353</v>
      </c>
      <c r="C21" s="219" t="s">
        <v>283</v>
      </c>
      <c r="D21" s="219" t="s">
        <v>284</v>
      </c>
      <c r="E21" s="219" t="s">
        <v>285</v>
      </c>
      <c r="F21" s="219" t="s">
        <v>281</v>
      </c>
      <c r="G21" s="219" t="s">
        <v>282</v>
      </c>
      <c r="H21" s="219" t="s">
        <v>330</v>
      </c>
      <c r="I21" s="219" t="s">
        <v>329</v>
      </c>
    </row>
    <row r="22" spans="1:14" x14ac:dyDescent="0.3">
      <c r="A22" s="246"/>
      <c r="B22" s="242" t="s">
        <v>322</v>
      </c>
    </row>
    <row r="23" spans="1:14" ht="14.5" thickBot="1" x14ac:dyDescent="0.35">
      <c r="A23" s="246"/>
      <c r="B23" s="242"/>
    </row>
    <row r="24" spans="1:14" ht="14.5" thickBot="1" x14ac:dyDescent="0.35">
      <c r="A24" s="219" t="s">
        <v>332</v>
      </c>
    </row>
    <row r="25" spans="1:14" ht="14.5" thickBot="1" x14ac:dyDescent="0.35">
      <c r="A25" s="239" t="s">
        <v>353</v>
      </c>
      <c r="B25" s="242" t="s">
        <v>322</v>
      </c>
    </row>
    <row r="26" spans="1:14" ht="14.5" thickBot="1" x14ac:dyDescent="0.35">
      <c r="A26" s="239" t="s">
        <v>325</v>
      </c>
    </row>
    <row r="27" spans="1:14" ht="14.5" thickBot="1" x14ac:dyDescent="0.35">
      <c r="B27" s="242"/>
    </row>
    <row r="28" spans="1:14" ht="32" thickBot="1" x14ac:dyDescent="0.35">
      <c r="A28" s="219" t="s">
        <v>337</v>
      </c>
      <c r="B28" s="219" t="s">
        <v>274</v>
      </c>
      <c r="C28" s="219" t="s">
        <v>275</v>
      </c>
      <c r="D28" s="219" t="s">
        <v>276</v>
      </c>
      <c r="E28" s="219" t="s">
        <v>277</v>
      </c>
      <c r="F28" s="219" t="s">
        <v>278</v>
      </c>
      <c r="G28" s="219" t="s">
        <v>279</v>
      </c>
      <c r="H28" s="219" t="s">
        <v>280</v>
      </c>
      <c r="I28" s="219" t="s">
        <v>281</v>
      </c>
      <c r="J28" s="219" t="s">
        <v>282</v>
      </c>
      <c r="K28" s="219" t="s">
        <v>326</v>
      </c>
      <c r="L28" s="219" t="s">
        <v>327</v>
      </c>
      <c r="M28" s="219" t="s">
        <v>328</v>
      </c>
    </row>
    <row r="29" spans="1:14" ht="14.5" thickBot="1" x14ac:dyDescent="0.35">
      <c r="A29" s="220" t="s">
        <v>266</v>
      </c>
      <c r="B29" s="221" t="s">
        <v>256</v>
      </c>
      <c r="C29" s="221" t="s">
        <v>256</v>
      </c>
      <c r="D29" s="221" t="s">
        <v>256</v>
      </c>
      <c r="E29" s="221" t="s">
        <v>256</v>
      </c>
      <c r="F29" s="221" t="s">
        <v>256</v>
      </c>
      <c r="G29" s="221" t="s">
        <v>256</v>
      </c>
      <c r="H29" s="221" t="s">
        <v>256</v>
      </c>
      <c r="I29" s="221" t="s">
        <v>256</v>
      </c>
      <c r="J29" s="221" t="s">
        <v>256</v>
      </c>
      <c r="K29" s="221" t="s">
        <v>256</v>
      </c>
      <c r="L29" s="221" t="s">
        <v>256</v>
      </c>
      <c r="M29" s="221" t="s">
        <v>256</v>
      </c>
    </row>
    <row r="30" spans="1:14" ht="14.5" thickBot="1" x14ac:dyDescent="0.35">
      <c r="A30" s="239" t="s">
        <v>325</v>
      </c>
      <c r="B30" s="241">
        <f>'Valores de Referencia'!C23</f>
        <v>12.882135153286894</v>
      </c>
      <c r="C30" s="241">
        <f>'Valores de Referencia'!D23</f>
        <v>13.3963525038042</v>
      </c>
      <c r="D30" s="241">
        <f>'Valores de Referencia'!E23</f>
        <v>13.173180548926362</v>
      </c>
      <c r="E30" s="241">
        <f>'Valores de Referencia'!F23</f>
        <v>3.3374434327890579</v>
      </c>
      <c r="F30" s="241">
        <f>'Valores de Referencia'!G23</f>
        <v>2.7918393393296803</v>
      </c>
      <c r="G30" s="241">
        <f>'Valores de Referencia'!H23</f>
        <v>22.948204339836845</v>
      </c>
      <c r="H30" s="241">
        <f>'Valores de Referencia'!I23</f>
        <v>1.7326306991444553</v>
      </c>
      <c r="I30" s="241">
        <f>'Valores de Referencia'!J23</f>
        <v>2.7518245583430296</v>
      </c>
      <c r="J30" s="241">
        <f>'Valores de Referencia'!K23</f>
        <v>2.1337450678235577</v>
      </c>
      <c r="K30" s="241">
        <f>'Valores de Referencia'!L23</f>
        <v>3.217064046192192</v>
      </c>
      <c r="L30" s="241">
        <f>'Valores de Referencia'!M23</f>
        <v>2.1583061910076173</v>
      </c>
      <c r="M30" s="241">
        <f>'Valores de Referencia'!N23</f>
        <v>2.8429768106761077</v>
      </c>
    </row>
    <row r="31" spans="1:14" ht="14.5" thickBot="1" x14ac:dyDescent="0.35"/>
    <row r="32" spans="1:14" ht="32" thickBot="1" x14ac:dyDescent="0.35">
      <c r="A32" s="219" t="s">
        <v>338</v>
      </c>
      <c r="B32" s="219" t="s">
        <v>283</v>
      </c>
      <c r="C32" s="219" t="s">
        <v>284</v>
      </c>
      <c r="D32" s="219" t="s">
        <v>285</v>
      </c>
      <c r="E32" s="219" t="s">
        <v>281</v>
      </c>
      <c r="F32" s="219" t="s">
        <v>282</v>
      </c>
      <c r="G32" s="219" t="s">
        <v>330</v>
      </c>
      <c r="H32" s="219" t="s">
        <v>329</v>
      </c>
    </row>
    <row r="33" spans="1:8" ht="21.5" thickBot="1" x14ac:dyDescent="0.35">
      <c r="A33" s="220" t="s">
        <v>266</v>
      </c>
      <c r="B33" s="221" t="s">
        <v>257</v>
      </c>
      <c r="C33" s="221" t="s">
        <v>257</v>
      </c>
      <c r="D33" s="221" t="s">
        <v>258</v>
      </c>
      <c r="E33" s="221" t="s">
        <v>258</v>
      </c>
      <c r="F33" s="221" t="s">
        <v>258</v>
      </c>
      <c r="G33" s="221" t="s">
        <v>258</v>
      </c>
      <c r="H33" s="221" t="s">
        <v>297</v>
      </c>
    </row>
    <row r="34" spans="1:8" ht="14.5" thickBot="1" x14ac:dyDescent="0.35">
      <c r="A34" s="239" t="s">
        <v>325</v>
      </c>
      <c r="B34" s="239">
        <f>'Valores de Referencia'!O23</f>
        <v>37.49335115983974</v>
      </c>
      <c r="C34" s="239">
        <f>'Valores de Referencia'!P23</f>
        <v>38.836275622634119</v>
      </c>
      <c r="D34" s="239">
        <f>'Valores de Referencia'!Q23</f>
        <v>2.9663365488646174</v>
      </c>
      <c r="E34" s="239">
        <f>'Valores de Referencia'!R23</f>
        <v>0.88491740931882246</v>
      </c>
      <c r="F34" s="239">
        <f>'Valores de Referencia'!S23</f>
        <v>2.7995790605438677</v>
      </c>
      <c r="G34" s="239">
        <f>'Valores de Referencia'!T23</f>
        <v>0.58351407546050615</v>
      </c>
      <c r="H34" s="239">
        <f>'Valores de Referencia'!U23</f>
        <v>18973.594584047441</v>
      </c>
    </row>
    <row r="35" spans="1:8" ht="14.5" thickBot="1" x14ac:dyDescent="0.35"/>
    <row r="36" spans="1:8" ht="14.5" thickBot="1" x14ac:dyDescent="0.35">
      <c r="A36" s="219" t="s">
        <v>174</v>
      </c>
    </row>
    <row r="37" spans="1:8" ht="14.5" thickBot="1" x14ac:dyDescent="0.35">
      <c r="A37" s="247">
        <v>0.3</v>
      </c>
    </row>
    <row r="38" spans="1:8" ht="14.5" thickBot="1" x14ac:dyDescent="0.35">
      <c r="A38" s="247">
        <v>0.4</v>
      </c>
    </row>
    <row r="39" spans="1:8" ht="14.5" thickBot="1" x14ac:dyDescent="0.35">
      <c r="A39" s="247">
        <v>0.5</v>
      </c>
    </row>
    <row r="40" spans="1:8" ht="14.5" thickBot="1" x14ac:dyDescent="0.35">
      <c r="A40" s="247">
        <v>0.6</v>
      </c>
    </row>
    <row r="41" spans="1:8" ht="14.5" thickBot="1" x14ac:dyDescent="0.35">
      <c r="A41" s="247">
        <v>0.65</v>
      </c>
    </row>
    <row r="42" spans="1:8" ht="14.5" thickBot="1" x14ac:dyDescent="0.35">
      <c r="A42" s="247">
        <v>0.7</v>
      </c>
    </row>
    <row r="43" spans="1:8" ht="14.5" thickBot="1" x14ac:dyDescent="0.35">
      <c r="A43" s="247">
        <v>0.75</v>
      </c>
    </row>
    <row r="44" spans="1:8" ht="14.5" thickBot="1" x14ac:dyDescent="0.35">
      <c r="A44" s="247">
        <v>0.8</v>
      </c>
    </row>
    <row r="45" spans="1:8" ht="14.5" thickBot="1" x14ac:dyDescent="0.35"/>
    <row r="46" spans="1:8" ht="14.5" thickBot="1" x14ac:dyDescent="0.35">
      <c r="A46" s="219" t="s">
        <v>346</v>
      </c>
    </row>
    <row r="47" spans="1:8" ht="14.5" thickBot="1" x14ac:dyDescent="0.35">
      <c r="A47" s="248">
        <v>25</v>
      </c>
    </row>
    <row r="48" spans="1:8" ht="14.5" thickBot="1" x14ac:dyDescent="0.35">
      <c r="A48" s="248">
        <v>30</v>
      </c>
    </row>
    <row r="49" spans="1:1" ht="14.5" thickBot="1" x14ac:dyDescent="0.35"/>
    <row r="50" spans="1:1" ht="14.5" thickBot="1" x14ac:dyDescent="0.35">
      <c r="A50" s="219" t="s">
        <v>347</v>
      </c>
    </row>
    <row r="51" spans="1:1" ht="14.5" thickBot="1" x14ac:dyDescent="0.35">
      <c r="A51" s="247">
        <v>0.03</v>
      </c>
    </row>
    <row r="52" spans="1:1" ht="14.5" thickBot="1" x14ac:dyDescent="0.35"/>
    <row r="53" spans="1:1" ht="14.5" thickBot="1" x14ac:dyDescent="0.35">
      <c r="A53" s="219" t="s">
        <v>348</v>
      </c>
    </row>
    <row r="54" spans="1:1" ht="14.5" thickBot="1" x14ac:dyDescent="0.35">
      <c r="A54" s="247">
        <v>0.04</v>
      </c>
    </row>
  </sheetData>
  <mergeCells count="1">
    <mergeCell ref="B19:N19"/>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D461"/>
  <sheetViews>
    <sheetView showGridLines="0" tabSelected="1" topLeftCell="A22" zoomScale="70" zoomScaleNormal="70" workbookViewId="0">
      <selection activeCell="C49" sqref="C49"/>
    </sheetView>
  </sheetViews>
  <sheetFormatPr baseColWidth="10" defaultColWidth="11.08203125" defaultRowHeight="15" customHeight="1" x14ac:dyDescent="0.3"/>
  <cols>
    <col min="1" max="1" width="8.08203125" customWidth="1"/>
    <col min="2" max="2" width="9.5" customWidth="1"/>
    <col min="3" max="3" width="8.08203125" customWidth="1"/>
    <col min="4" max="4" width="10.1640625" customWidth="1"/>
    <col min="5" max="5" width="10.58203125" customWidth="1"/>
    <col min="6" max="6" width="10.5" customWidth="1"/>
    <col min="7" max="7" width="10.08203125" customWidth="1"/>
    <col min="8" max="8" width="11.08203125" customWidth="1"/>
    <col min="9" max="9" width="10.08203125" customWidth="1"/>
    <col min="10" max="30" width="8.08203125" customWidth="1"/>
    <col min="31" max="1025" width="12.83203125" customWidth="1"/>
  </cols>
  <sheetData>
    <row r="1" spans="1:30" ht="14.5"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4.5"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5" customHeight="1" x14ac:dyDescent="0.35">
      <c r="A3" s="1"/>
      <c r="B3" s="1"/>
      <c r="C3" s="1"/>
      <c r="D3" s="1"/>
      <c r="E3" s="1"/>
      <c r="F3" s="260" t="s">
        <v>44</v>
      </c>
      <c r="G3" s="260"/>
      <c r="H3" s="260"/>
      <c r="I3" s="260"/>
      <c r="J3" s="260"/>
      <c r="K3" s="260"/>
      <c r="L3" s="260"/>
      <c r="M3" s="260"/>
      <c r="N3" s="260"/>
      <c r="O3" s="260"/>
      <c r="P3" s="260"/>
      <c r="Q3" s="1"/>
      <c r="R3" s="1"/>
      <c r="S3" s="1"/>
      <c r="T3" s="1"/>
      <c r="U3" s="1"/>
      <c r="V3" s="1"/>
      <c r="W3" s="1"/>
      <c r="X3" s="1"/>
      <c r="Y3" s="1"/>
      <c r="Z3" s="1"/>
      <c r="AA3" s="1"/>
      <c r="AB3" s="1"/>
      <c r="AC3" s="1"/>
      <c r="AD3" s="1"/>
    </row>
    <row r="4" spans="1:30" ht="15" customHeight="1" x14ac:dyDescent="0.35">
      <c r="A4" s="1"/>
      <c r="B4" s="1"/>
      <c r="C4" s="1"/>
      <c r="D4" s="1"/>
      <c r="E4" s="1"/>
      <c r="F4" s="260"/>
      <c r="G4" s="260"/>
      <c r="H4" s="260"/>
      <c r="I4" s="260"/>
      <c r="J4" s="260"/>
      <c r="K4" s="260"/>
      <c r="L4" s="260"/>
      <c r="M4" s="260"/>
      <c r="N4" s="260"/>
      <c r="O4" s="260"/>
      <c r="P4" s="260"/>
      <c r="Q4" s="1"/>
      <c r="R4" s="1"/>
      <c r="S4" s="1"/>
      <c r="T4" s="1"/>
      <c r="U4" s="1"/>
      <c r="V4" s="1"/>
      <c r="W4" s="1"/>
      <c r="X4" s="1"/>
      <c r="Y4" s="1"/>
      <c r="Z4" s="1"/>
      <c r="AA4" s="1"/>
      <c r="AB4" s="1"/>
      <c r="AC4" s="1"/>
      <c r="AD4" s="1"/>
    </row>
    <row r="5" spans="1:30" ht="15" customHeight="1" x14ac:dyDescent="0.35">
      <c r="A5" s="1"/>
      <c r="B5" s="1"/>
      <c r="C5" s="1"/>
      <c r="D5" s="1"/>
      <c r="E5" s="1"/>
      <c r="F5" s="261" t="s">
        <v>404</v>
      </c>
      <c r="G5" s="261"/>
      <c r="H5" s="261"/>
      <c r="I5" s="261"/>
      <c r="J5" s="261"/>
      <c r="K5" s="261"/>
      <c r="L5" s="261"/>
      <c r="M5" s="261"/>
      <c r="N5" s="261"/>
      <c r="O5" s="261"/>
      <c r="P5" s="261"/>
      <c r="Q5" s="1"/>
      <c r="R5" s="1"/>
      <c r="S5" s="1"/>
      <c r="T5" s="1"/>
      <c r="U5" s="1"/>
      <c r="V5" s="1"/>
      <c r="W5" s="1"/>
      <c r="X5" s="1"/>
      <c r="Y5" s="1"/>
      <c r="Z5" s="1"/>
      <c r="AA5" s="1"/>
      <c r="AB5" s="1"/>
      <c r="AC5" s="1"/>
      <c r="AD5" s="1"/>
    </row>
    <row r="6" spans="1:30" ht="15" customHeight="1" x14ac:dyDescent="0.35">
      <c r="A6" s="1"/>
      <c r="B6" s="1"/>
      <c r="C6" s="1"/>
      <c r="D6" s="1"/>
      <c r="E6" s="1"/>
      <c r="F6" s="261"/>
      <c r="G6" s="261"/>
      <c r="H6" s="261"/>
      <c r="I6" s="261"/>
      <c r="J6" s="261"/>
      <c r="K6" s="261"/>
      <c r="L6" s="261"/>
      <c r="M6" s="261"/>
      <c r="N6" s="261"/>
      <c r="O6" s="261"/>
      <c r="P6" s="261"/>
      <c r="Q6" s="1"/>
      <c r="R6" s="1"/>
      <c r="S6" s="1"/>
      <c r="T6" s="1"/>
      <c r="U6" s="1"/>
      <c r="V6" s="1"/>
      <c r="W6" s="1"/>
      <c r="X6" s="1"/>
      <c r="Y6" s="1"/>
      <c r="Z6" s="1"/>
      <c r="AA6" s="1"/>
      <c r="AB6" s="1"/>
      <c r="AC6" s="1"/>
      <c r="AD6" s="1"/>
    </row>
    <row r="7" spans="1:30" ht="15" customHeight="1" x14ac:dyDescent="0.35">
      <c r="A7" s="1"/>
      <c r="B7" s="1"/>
      <c r="C7" s="1"/>
      <c r="D7" s="1"/>
      <c r="E7" s="1"/>
      <c r="F7" s="261"/>
      <c r="G7" s="261"/>
      <c r="H7" s="261"/>
      <c r="I7" s="261"/>
      <c r="J7" s="261"/>
      <c r="K7" s="261"/>
      <c r="L7" s="261"/>
      <c r="M7" s="261"/>
      <c r="N7" s="261"/>
      <c r="O7" s="261"/>
      <c r="P7" s="261"/>
      <c r="Q7" s="1"/>
      <c r="R7" s="1"/>
      <c r="S7" s="1"/>
      <c r="T7" s="1"/>
      <c r="U7" s="1"/>
      <c r="V7" s="1"/>
      <c r="W7" s="1"/>
      <c r="X7" s="1"/>
      <c r="Y7" s="1"/>
      <c r="Z7" s="1"/>
      <c r="AA7" s="1"/>
      <c r="AB7" s="1"/>
      <c r="AC7" s="1"/>
      <c r="AD7" s="1"/>
    </row>
    <row r="8" spans="1:30" ht="15.75" customHeight="1" x14ac:dyDescent="0.35">
      <c r="A8" s="1"/>
      <c r="B8" s="1"/>
      <c r="C8" s="1"/>
      <c r="D8" s="1"/>
      <c r="E8" s="1"/>
      <c r="F8" s="261"/>
      <c r="G8" s="261"/>
      <c r="H8" s="261"/>
      <c r="I8" s="261"/>
      <c r="J8" s="261"/>
      <c r="K8" s="261"/>
      <c r="L8" s="261"/>
      <c r="M8" s="261"/>
      <c r="N8" s="261"/>
      <c r="O8" s="261"/>
      <c r="P8" s="261"/>
      <c r="Q8" s="1"/>
      <c r="R8" s="1"/>
      <c r="S8" s="1"/>
      <c r="T8" s="1"/>
      <c r="U8" s="1"/>
      <c r="V8" s="1"/>
      <c r="W8" s="1"/>
      <c r="X8" s="1"/>
      <c r="Y8" s="1"/>
      <c r="Z8" s="1"/>
      <c r="AA8" s="1"/>
      <c r="AB8" s="1"/>
      <c r="AC8" s="1"/>
      <c r="AD8" s="1"/>
    </row>
    <row r="9" spans="1:30" ht="14.5" x14ac:dyDescent="0.3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ht="14.5" x14ac:dyDescent="0.35">
      <c r="A10" s="1"/>
      <c r="B10" s="1"/>
      <c r="C10" s="1"/>
      <c r="D10" s="1"/>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0" ht="15" customHeight="1" x14ac:dyDescent="0.45">
      <c r="A11" s="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3"/>
      <c r="AD11" s="3"/>
    </row>
    <row r="12" spans="1:30" ht="18" customHeight="1" x14ac:dyDescent="0.45">
      <c r="A12" s="1"/>
      <c r="B12" s="4"/>
      <c r="C12" s="4" t="s">
        <v>380</v>
      </c>
      <c r="D12" s="4"/>
      <c r="E12" s="4"/>
      <c r="F12" s="4"/>
      <c r="G12" s="4"/>
      <c r="H12" s="4"/>
      <c r="I12" s="4"/>
      <c r="J12" s="4"/>
      <c r="K12" s="4"/>
      <c r="L12" s="4"/>
      <c r="M12" s="4"/>
      <c r="N12" s="4"/>
      <c r="O12" s="4"/>
      <c r="P12" s="4"/>
      <c r="Q12" s="4"/>
      <c r="R12" s="4"/>
      <c r="S12" s="4"/>
      <c r="T12" s="4"/>
      <c r="U12" s="4"/>
      <c r="V12" s="4"/>
      <c r="W12" s="4"/>
      <c r="X12" s="4"/>
      <c r="Y12" s="4"/>
      <c r="Z12" s="4"/>
      <c r="AA12" s="4"/>
      <c r="AB12" s="4"/>
      <c r="AC12" s="3"/>
      <c r="AD12" s="3"/>
    </row>
    <row r="13" spans="1:30" ht="18" customHeight="1" x14ac:dyDescent="0.45">
      <c r="A13" s="1"/>
      <c r="B13" s="4"/>
      <c r="C13" s="4" t="s">
        <v>358</v>
      </c>
      <c r="D13" s="4"/>
      <c r="E13" s="4"/>
      <c r="F13" s="4"/>
      <c r="G13" s="4"/>
      <c r="H13" s="4"/>
      <c r="I13" s="4"/>
      <c r="J13" s="4"/>
      <c r="K13" s="4"/>
      <c r="L13" s="4"/>
      <c r="M13" s="4"/>
      <c r="N13" s="4"/>
      <c r="O13" s="4"/>
      <c r="P13" s="4"/>
      <c r="Q13" s="4"/>
      <c r="R13" s="4"/>
      <c r="S13" s="4"/>
      <c r="T13" s="4"/>
      <c r="U13" s="4"/>
      <c r="V13" s="4"/>
      <c r="W13" s="4"/>
      <c r="X13" s="4"/>
      <c r="Y13" s="4"/>
      <c r="Z13" s="4"/>
      <c r="AA13" s="4"/>
      <c r="AB13" s="4"/>
      <c r="AC13" s="3"/>
      <c r="AD13" s="3"/>
    </row>
    <row r="14" spans="1:30" ht="18" customHeight="1" x14ac:dyDescent="0.45">
      <c r="A14" s="1"/>
      <c r="B14" s="4"/>
      <c r="C14" s="4" t="s">
        <v>381</v>
      </c>
      <c r="D14" s="4"/>
      <c r="E14" s="4"/>
      <c r="F14" s="4"/>
      <c r="G14" s="4"/>
      <c r="H14" s="4"/>
      <c r="I14" s="4"/>
      <c r="J14" s="4"/>
      <c r="K14" s="4"/>
      <c r="L14" s="4"/>
      <c r="M14" s="4"/>
      <c r="N14" s="4"/>
      <c r="O14" s="4"/>
      <c r="P14" s="4"/>
      <c r="Q14" s="4"/>
      <c r="R14" s="4"/>
      <c r="S14" s="4"/>
      <c r="T14" s="4"/>
      <c r="U14" s="4"/>
      <c r="V14" s="4"/>
      <c r="W14" s="4"/>
      <c r="X14" s="4"/>
      <c r="Y14" s="4"/>
      <c r="Z14" s="4"/>
      <c r="AA14" s="4"/>
      <c r="AB14" s="4"/>
      <c r="AC14" s="3"/>
      <c r="AD14" s="3"/>
    </row>
    <row r="15" spans="1:30" ht="18" customHeight="1" x14ac:dyDescent="0.45">
      <c r="A15" s="1"/>
      <c r="B15" s="4"/>
      <c r="C15" s="4"/>
      <c r="D15" s="4"/>
      <c r="E15" s="4"/>
      <c r="F15" s="4"/>
      <c r="G15" s="4"/>
      <c r="H15" s="4"/>
      <c r="I15" s="4"/>
      <c r="J15" s="4"/>
      <c r="K15" s="4"/>
      <c r="L15" s="4"/>
      <c r="M15" s="4"/>
      <c r="N15" s="4"/>
      <c r="O15" s="4"/>
      <c r="P15" s="4"/>
      <c r="Q15" s="4"/>
      <c r="R15" s="4"/>
      <c r="S15" s="4"/>
      <c r="T15" s="4"/>
      <c r="U15" s="4"/>
      <c r="V15" s="4"/>
      <c r="W15" s="5"/>
      <c r="X15" s="4"/>
      <c r="Y15" s="4"/>
      <c r="Z15" s="4"/>
      <c r="AA15" s="4"/>
      <c r="AB15" s="4"/>
      <c r="AC15" s="3"/>
      <c r="AD15" s="3"/>
    </row>
    <row r="16" spans="1:30" ht="18" customHeight="1" x14ac:dyDescent="0.45">
      <c r="A16" s="1"/>
      <c r="B16" s="4"/>
      <c r="C16" s="134" t="s">
        <v>45</v>
      </c>
      <c r="D16" s="6"/>
      <c r="E16" s="6"/>
      <c r="F16" s="6"/>
      <c r="G16" s="6"/>
      <c r="H16" s="6"/>
      <c r="I16" s="6"/>
      <c r="J16" s="6"/>
      <c r="K16" s="6"/>
      <c r="L16" s="6"/>
      <c r="M16" s="6"/>
      <c r="N16" s="6"/>
      <c r="O16" s="6"/>
      <c r="P16" s="6"/>
      <c r="Q16" s="6"/>
      <c r="R16" s="6"/>
      <c r="S16" s="6"/>
      <c r="T16" s="6"/>
      <c r="U16" s="6"/>
      <c r="V16" s="6"/>
      <c r="W16" s="6"/>
      <c r="X16" s="6"/>
      <c r="Y16" s="6"/>
      <c r="Z16" s="4"/>
      <c r="AA16" s="4"/>
      <c r="AB16" s="4"/>
      <c r="AC16" s="3"/>
      <c r="AD16" s="3"/>
    </row>
    <row r="17" spans="1:30" ht="18" customHeight="1" x14ac:dyDescent="0.45">
      <c r="A17" s="1"/>
      <c r="B17" s="4"/>
      <c r="C17" s="4" t="s">
        <v>299</v>
      </c>
      <c r="D17" s="6"/>
      <c r="E17" s="6"/>
      <c r="F17" s="6"/>
      <c r="G17" s="6"/>
      <c r="H17" s="6"/>
      <c r="I17" s="6"/>
      <c r="J17" s="6"/>
      <c r="K17" s="6"/>
      <c r="L17" s="6"/>
      <c r="M17" s="6"/>
      <c r="N17" s="6"/>
      <c r="O17" s="6"/>
      <c r="P17" s="6"/>
      <c r="Q17" s="6"/>
      <c r="R17" s="6"/>
      <c r="S17" s="6"/>
      <c r="T17" s="6"/>
      <c r="U17" s="6"/>
      <c r="V17" s="6"/>
      <c r="W17" s="6"/>
      <c r="X17" s="6"/>
      <c r="Y17" s="6"/>
      <c r="Z17" s="4"/>
      <c r="AA17" s="4"/>
      <c r="AB17" s="4"/>
      <c r="AC17" s="3"/>
      <c r="AD17" s="3"/>
    </row>
    <row r="18" spans="1:30" ht="18" customHeight="1" x14ac:dyDescent="0.45">
      <c r="A18" s="1"/>
      <c r="B18" s="4"/>
      <c r="C18" s="133" t="s">
        <v>227</v>
      </c>
      <c r="D18" s="6"/>
      <c r="E18" s="6"/>
      <c r="F18" s="6"/>
      <c r="G18" s="6"/>
      <c r="H18" s="6"/>
      <c r="I18" s="6"/>
      <c r="J18" s="6"/>
      <c r="K18" s="6"/>
      <c r="L18" s="6"/>
      <c r="M18" s="6"/>
      <c r="N18" s="6"/>
      <c r="O18" s="6"/>
      <c r="P18" s="6"/>
      <c r="Q18" s="6"/>
      <c r="R18" s="6"/>
      <c r="S18" s="6"/>
      <c r="T18" s="6"/>
      <c r="U18" s="6"/>
      <c r="V18" s="6"/>
      <c r="W18" s="6"/>
      <c r="X18" s="6"/>
      <c r="Y18" s="6"/>
      <c r="Z18" s="4"/>
      <c r="AA18" s="4"/>
      <c r="AB18" s="4"/>
      <c r="AC18" s="3"/>
      <c r="AD18" s="3"/>
    </row>
    <row r="19" spans="1:30" ht="18" customHeight="1" x14ac:dyDescent="0.45">
      <c r="A19" s="1"/>
      <c r="B19" s="4"/>
      <c r="C19" s="4"/>
      <c r="D19" s="4"/>
      <c r="E19" s="4"/>
      <c r="F19" s="4"/>
      <c r="G19" s="4"/>
      <c r="H19" s="4"/>
      <c r="I19" s="4"/>
      <c r="J19" s="4"/>
      <c r="K19" s="4"/>
      <c r="L19" s="4"/>
      <c r="M19" s="4"/>
      <c r="N19" s="4"/>
      <c r="O19" s="4"/>
      <c r="P19" s="4"/>
      <c r="Q19" s="6"/>
      <c r="R19" s="4"/>
      <c r="S19" s="4"/>
      <c r="T19" s="4"/>
      <c r="U19" s="4"/>
      <c r="V19" s="4"/>
      <c r="W19" s="4"/>
      <c r="X19" s="4"/>
      <c r="Y19" s="4"/>
      <c r="Z19" s="4"/>
      <c r="AA19" s="4"/>
      <c r="AB19" s="4"/>
      <c r="AC19" s="3"/>
      <c r="AD19" s="3"/>
    </row>
    <row r="20" spans="1:30" ht="18" customHeight="1" x14ac:dyDescent="0.45">
      <c r="A20" s="1"/>
      <c r="B20" s="4"/>
      <c r="C20" s="262" t="s">
        <v>298</v>
      </c>
      <c r="D20" s="262"/>
      <c r="E20" s="262"/>
      <c r="F20" s="262"/>
      <c r="G20" s="262"/>
      <c r="H20" s="262"/>
      <c r="I20" s="262"/>
      <c r="J20" s="262"/>
      <c r="K20" s="262"/>
      <c r="L20" s="262"/>
      <c r="M20" s="262"/>
      <c r="N20" s="262"/>
      <c r="O20" s="262"/>
      <c r="P20" s="262"/>
      <c r="Q20" s="262"/>
      <c r="R20" s="262"/>
      <c r="S20" s="262"/>
      <c r="T20" s="262"/>
      <c r="U20" s="262"/>
      <c r="V20" s="262"/>
      <c r="W20" s="262"/>
      <c r="X20" s="262"/>
      <c r="Y20" s="262"/>
      <c r="Z20" s="162"/>
      <c r="AA20" s="4"/>
      <c r="AB20" s="4"/>
      <c r="AC20" s="3"/>
      <c r="AD20" s="3"/>
    </row>
    <row r="21" spans="1:30" ht="18" customHeight="1" x14ac:dyDescent="0.45">
      <c r="A21" s="1"/>
      <c r="B21" s="4"/>
      <c r="C21" s="259" t="s">
        <v>300</v>
      </c>
      <c r="D21" s="259"/>
      <c r="E21" s="259"/>
      <c r="F21" s="259"/>
      <c r="G21" s="259"/>
      <c r="H21" s="259"/>
      <c r="I21" s="259"/>
      <c r="J21" s="259"/>
      <c r="K21" s="259"/>
      <c r="L21" s="259"/>
      <c r="M21" s="259"/>
      <c r="N21" s="259"/>
      <c r="O21" s="259"/>
      <c r="P21" s="259"/>
      <c r="Q21" s="259"/>
      <c r="R21" s="259"/>
      <c r="S21" s="259"/>
      <c r="T21" s="259"/>
      <c r="U21" s="259"/>
      <c r="V21" s="259"/>
      <c r="W21" s="259"/>
      <c r="X21" s="259"/>
      <c r="Y21" s="259"/>
      <c r="Z21" s="161"/>
      <c r="AA21" s="4"/>
      <c r="AB21" s="4"/>
      <c r="AC21" s="3"/>
      <c r="AD21" s="3"/>
    </row>
    <row r="22" spans="1:30" ht="18" customHeight="1" x14ac:dyDescent="0.45">
      <c r="A22" s="1"/>
      <c r="B22" s="4"/>
      <c r="C22" s="259" t="s">
        <v>341</v>
      </c>
      <c r="D22" s="259"/>
      <c r="E22" s="259"/>
      <c r="F22" s="259"/>
      <c r="G22" s="259"/>
      <c r="H22" s="259"/>
      <c r="I22" s="259"/>
      <c r="J22" s="259"/>
      <c r="K22" s="259"/>
      <c r="L22" s="259"/>
      <c r="M22" s="259"/>
      <c r="N22" s="259"/>
      <c r="O22" s="259"/>
      <c r="P22" s="259"/>
      <c r="Q22" s="259"/>
      <c r="R22" s="259"/>
      <c r="S22" s="259"/>
      <c r="T22" s="259"/>
      <c r="U22" s="259"/>
      <c r="V22" s="259"/>
      <c r="W22" s="259"/>
      <c r="X22" s="259"/>
      <c r="Y22" s="259"/>
      <c r="Z22" s="161"/>
      <c r="AA22" s="4"/>
      <c r="AB22" s="4"/>
      <c r="AC22" s="3"/>
      <c r="AD22" s="3"/>
    </row>
    <row r="23" spans="1:30" ht="18" customHeight="1" x14ac:dyDescent="0.45">
      <c r="A23" s="1"/>
      <c r="B23" s="4"/>
      <c r="C23" s="237" t="s">
        <v>359</v>
      </c>
      <c r="Z23" s="161"/>
      <c r="AA23" s="4"/>
      <c r="AB23" s="4"/>
      <c r="AC23" s="3"/>
      <c r="AD23" s="3"/>
    </row>
    <row r="24" spans="1:30" ht="18" customHeight="1" x14ac:dyDescent="0.45">
      <c r="A24" s="1"/>
      <c r="B24" s="4"/>
      <c r="C24" s="259" t="s">
        <v>301</v>
      </c>
      <c r="D24" s="259"/>
      <c r="E24" s="259"/>
      <c r="F24" s="259"/>
      <c r="G24" s="259"/>
      <c r="H24" s="259"/>
      <c r="I24" s="259"/>
      <c r="J24" s="259"/>
      <c r="K24" s="259"/>
      <c r="L24" s="259"/>
      <c r="M24" s="259"/>
      <c r="N24" s="259"/>
      <c r="O24" s="259"/>
      <c r="P24" s="259"/>
      <c r="Q24" s="259"/>
      <c r="R24" s="259"/>
      <c r="S24" s="259"/>
      <c r="T24" s="259"/>
      <c r="U24" s="259"/>
      <c r="V24" s="259"/>
      <c r="W24" s="259"/>
      <c r="X24" s="259"/>
      <c r="Y24" s="259"/>
      <c r="Z24" s="161"/>
      <c r="AA24" s="4"/>
      <c r="AB24" s="4"/>
      <c r="AC24" s="3"/>
      <c r="AD24" s="3"/>
    </row>
    <row r="25" spans="1:30" ht="18" customHeight="1" x14ac:dyDescent="0.45">
      <c r="A25" s="1"/>
      <c r="B25" s="4"/>
      <c r="Z25" s="161"/>
      <c r="AA25" s="4"/>
      <c r="AB25" s="4"/>
      <c r="AC25" s="3"/>
      <c r="AD25" s="3"/>
    </row>
    <row r="26" spans="1:30" ht="18" customHeight="1" x14ac:dyDescent="0.45">
      <c r="A26" s="1"/>
      <c r="B26" s="4"/>
      <c r="C26" s="4" t="s">
        <v>302</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4"/>
      <c r="AB26" s="4"/>
      <c r="AC26" s="3"/>
      <c r="AD26" s="3"/>
    </row>
    <row r="27" spans="1:30" ht="18" customHeight="1" x14ac:dyDescent="0.45">
      <c r="A27" s="1"/>
      <c r="B27" s="4"/>
      <c r="C27" s="4" t="s">
        <v>303</v>
      </c>
      <c r="D27" s="4"/>
      <c r="E27" s="4"/>
      <c r="F27" s="4"/>
      <c r="G27" s="4"/>
      <c r="H27" s="4"/>
      <c r="I27" s="4"/>
      <c r="J27" s="4"/>
      <c r="K27" s="4"/>
      <c r="L27" s="4"/>
      <c r="M27" s="4"/>
      <c r="N27" s="4"/>
      <c r="O27" s="4"/>
      <c r="P27" s="4"/>
      <c r="Q27" s="4"/>
      <c r="R27" s="4"/>
      <c r="S27" s="4"/>
      <c r="T27" s="4"/>
      <c r="U27" s="4"/>
      <c r="V27" s="4"/>
      <c r="W27" s="4"/>
      <c r="X27" s="4"/>
      <c r="Y27" s="4"/>
      <c r="Z27" s="4"/>
      <c r="AA27" s="4"/>
      <c r="AB27" s="4"/>
      <c r="AC27" s="3"/>
      <c r="AD27" s="3"/>
    </row>
    <row r="28" spans="1:30" ht="18" customHeight="1" x14ac:dyDescent="0.45">
      <c r="A28" s="1"/>
      <c r="B28" s="4"/>
      <c r="C28" s="4" t="s">
        <v>46</v>
      </c>
      <c r="D28" s="4"/>
      <c r="E28" s="4"/>
      <c r="F28" s="4"/>
      <c r="G28" s="4"/>
      <c r="H28" s="4"/>
      <c r="I28" s="4"/>
      <c r="J28" s="4"/>
      <c r="K28" s="4"/>
      <c r="L28" s="4"/>
      <c r="M28" s="4"/>
      <c r="N28" s="4"/>
      <c r="O28" s="4"/>
      <c r="P28" s="4"/>
      <c r="Q28" s="4"/>
      <c r="R28" s="4"/>
      <c r="S28" s="4"/>
      <c r="T28" s="4"/>
      <c r="U28" s="4"/>
      <c r="V28" s="4"/>
      <c r="W28" s="4"/>
      <c r="X28" s="4"/>
      <c r="Y28" s="4"/>
      <c r="Z28" s="4"/>
      <c r="AA28" s="4"/>
      <c r="AB28" s="4"/>
      <c r="AC28" s="3"/>
      <c r="AD28" s="3"/>
    </row>
    <row r="29" spans="1:30" ht="18" customHeight="1" x14ac:dyDescent="0.45">
      <c r="A29" s="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3"/>
      <c r="AD29" s="3"/>
    </row>
    <row r="30" spans="1:30" ht="18" customHeight="1" x14ac:dyDescent="0.45">
      <c r="A30" s="1"/>
      <c r="B30" s="4"/>
      <c r="C30" s="4" t="s">
        <v>47</v>
      </c>
      <c r="D30" s="4"/>
      <c r="E30" s="4"/>
      <c r="F30" s="4"/>
      <c r="G30" s="4"/>
      <c r="H30" s="4"/>
      <c r="I30" s="4"/>
      <c r="J30" s="4"/>
      <c r="K30" s="4"/>
      <c r="L30" s="4"/>
      <c r="M30" s="4"/>
      <c r="N30" s="7" t="s">
        <v>201</v>
      </c>
      <c r="O30" s="4"/>
      <c r="P30" s="4"/>
      <c r="Q30" s="4"/>
      <c r="R30" s="4"/>
      <c r="S30" s="4"/>
      <c r="T30" s="4"/>
      <c r="U30" s="4"/>
      <c r="V30" s="4"/>
      <c r="W30" s="4"/>
      <c r="X30" s="4"/>
      <c r="Y30" s="4"/>
      <c r="Z30" s="4"/>
      <c r="AA30" s="4"/>
      <c r="AB30" s="4"/>
      <c r="AC30" s="3"/>
      <c r="AD30" s="3"/>
    </row>
    <row r="31" spans="1:30" ht="18" customHeight="1" x14ac:dyDescent="0.45">
      <c r="A31" s="1"/>
      <c r="B31" s="4"/>
      <c r="C31" s="4" t="s">
        <v>400</v>
      </c>
      <c r="D31" s="4"/>
      <c r="E31" s="4"/>
      <c r="F31" s="4"/>
      <c r="G31" s="4"/>
      <c r="H31" s="4"/>
      <c r="I31" s="4"/>
      <c r="J31" s="4"/>
      <c r="K31" s="4"/>
      <c r="L31" s="4"/>
      <c r="M31" s="4"/>
      <c r="N31" s="4"/>
      <c r="O31" s="8"/>
      <c r="P31" s="4"/>
      <c r="Q31" s="4"/>
      <c r="R31" s="4"/>
      <c r="S31" s="4"/>
      <c r="T31" s="4"/>
      <c r="U31" s="4"/>
      <c r="V31" s="4"/>
      <c r="W31" s="4"/>
      <c r="X31" s="4"/>
      <c r="Y31" s="4"/>
      <c r="Z31" s="4"/>
      <c r="AA31" s="4"/>
      <c r="AB31" s="4"/>
      <c r="AC31" s="3"/>
      <c r="AD31" s="3"/>
    </row>
    <row r="32" spans="1:30" ht="18" customHeight="1" x14ac:dyDescent="0.45">
      <c r="A32" s="1"/>
      <c r="B32" s="4"/>
      <c r="C32" s="4" t="s">
        <v>48</v>
      </c>
      <c r="D32" s="4"/>
      <c r="E32" s="4"/>
      <c r="F32" s="4"/>
      <c r="G32" s="4"/>
      <c r="H32" s="4"/>
      <c r="I32" s="263" t="s">
        <v>0</v>
      </c>
      <c r="J32" s="263"/>
      <c r="K32" s="4"/>
      <c r="L32" s="4"/>
      <c r="M32" s="4"/>
      <c r="N32" s="4"/>
      <c r="O32" s="8"/>
      <c r="P32" s="4"/>
      <c r="Q32" s="4"/>
      <c r="R32" s="4"/>
      <c r="S32" s="4"/>
      <c r="T32" s="4"/>
      <c r="U32" s="4"/>
      <c r="V32" s="4"/>
      <c r="W32" s="4"/>
      <c r="X32" s="4"/>
      <c r="Y32" s="4"/>
      <c r="Z32" s="4"/>
      <c r="AA32" s="4"/>
      <c r="AB32" s="4"/>
      <c r="AC32" s="3"/>
      <c r="AD32" s="3"/>
    </row>
    <row r="33" spans="1:30" ht="18" customHeight="1" x14ac:dyDescent="0.45">
      <c r="A33" s="1"/>
      <c r="B33" s="4"/>
      <c r="C33" s="4" t="s">
        <v>49</v>
      </c>
      <c r="D33" s="4"/>
      <c r="E33" s="4"/>
      <c r="F33" s="4"/>
      <c r="G33" s="4"/>
      <c r="H33" s="4"/>
      <c r="I33" s="258" t="s">
        <v>202</v>
      </c>
      <c r="J33" s="258"/>
      <c r="K33" s="4"/>
      <c r="L33" s="4"/>
      <c r="M33" s="4"/>
      <c r="N33" s="4"/>
      <c r="O33" s="8"/>
      <c r="P33" s="4"/>
      <c r="Q33" s="4"/>
      <c r="R33" s="4"/>
      <c r="S33" s="4"/>
      <c r="T33" s="4"/>
      <c r="U33" s="4"/>
      <c r="V33" s="4"/>
      <c r="W33" s="4"/>
      <c r="X33" s="4"/>
      <c r="Y33" s="4"/>
      <c r="Z33" s="4"/>
      <c r="AA33" s="4"/>
      <c r="AB33" s="4"/>
      <c r="AC33" s="3"/>
      <c r="AD33" s="3"/>
    </row>
    <row r="34" spans="1:30" ht="18" customHeight="1" x14ac:dyDescent="0.45">
      <c r="A34" s="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3"/>
      <c r="AD34" s="3"/>
    </row>
    <row r="35" spans="1:30" ht="18" customHeight="1" x14ac:dyDescent="0.45">
      <c r="A35" s="1"/>
      <c r="B35" s="4"/>
      <c r="C35" s="262" t="s">
        <v>339</v>
      </c>
      <c r="D35" s="262"/>
      <c r="E35" s="262"/>
      <c r="F35" s="262"/>
      <c r="G35" s="262"/>
      <c r="H35" s="262"/>
      <c r="I35" s="262"/>
      <c r="J35" s="262"/>
      <c r="K35" s="262"/>
      <c r="L35" s="262"/>
      <c r="M35" s="262"/>
      <c r="N35" s="262"/>
      <c r="O35" s="262"/>
      <c r="P35" s="262"/>
      <c r="Q35" s="262"/>
      <c r="R35" s="262"/>
      <c r="S35" s="262"/>
      <c r="T35" s="262"/>
      <c r="U35" s="262"/>
      <c r="V35" s="262"/>
      <c r="W35" s="262"/>
      <c r="X35" s="262"/>
      <c r="Y35" s="262"/>
      <c r="Z35" s="162"/>
      <c r="AA35" s="4"/>
      <c r="AB35" s="4"/>
      <c r="AC35" s="3"/>
      <c r="AD35" s="3"/>
    </row>
    <row r="36" spans="1:30" ht="18" customHeight="1" x14ac:dyDescent="0.45">
      <c r="A36" s="1"/>
      <c r="B36" s="4"/>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162"/>
      <c r="AA36" s="4"/>
      <c r="AB36" s="4"/>
      <c r="AC36" s="3"/>
      <c r="AD36" s="3"/>
    </row>
    <row r="37" spans="1:30" ht="18" customHeight="1" x14ac:dyDescent="0.45">
      <c r="A37" s="1"/>
      <c r="B37" s="4"/>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162"/>
      <c r="AA37" s="4"/>
      <c r="AB37" s="4"/>
      <c r="AC37" s="3"/>
      <c r="AD37" s="3"/>
    </row>
    <row r="38" spans="1:30" ht="18" customHeight="1" x14ac:dyDescent="0.45">
      <c r="A38" s="1"/>
      <c r="B38" s="4"/>
      <c r="C38" s="159"/>
      <c r="D38" s="4"/>
      <c r="E38" s="4"/>
      <c r="F38" s="159"/>
      <c r="G38" s="4"/>
      <c r="H38" s="4"/>
      <c r="I38" s="4"/>
      <c r="J38" s="4"/>
      <c r="K38" s="4"/>
      <c r="L38" s="4"/>
      <c r="M38" s="4"/>
      <c r="N38" s="4"/>
      <c r="O38" s="4"/>
      <c r="P38" s="4"/>
      <c r="Q38" s="4"/>
      <c r="R38" s="4"/>
      <c r="S38" s="4"/>
      <c r="T38" s="4"/>
      <c r="U38" s="4"/>
      <c r="V38" s="4"/>
      <c r="W38" s="4"/>
      <c r="X38" s="4"/>
      <c r="Y38" s="4"/>
      <c r="Z38" s="4"/>
      <c r="AA38" s="4"/>
      <c r="AB38" s="4"/>
      <c r="AC38" s="3"/>
      <c r="AD38" s="3"/>
    </row>
    <row r="39" spans="1:30" ht="18" customHeight="1" x14ac:dyDescent="0.45">
      <c r="A39" s="1"/>
      <c r="B39" s="4"/>
      <c r="C39" s="4" t="s">
        <v>360</v>
      </c>
      <c r="D39" s="6"/>
      <c r="E39" s="6"/>
      <c r="F39" s="6"/>
      <c r="G39" s="6"/>
      <c r="H39" s="6"/>
      <c r="I39" s="6"/>
      <c r="J39" s="6"/>
      <c r="K39" s="6"/>
      <c r="L39" s="6"/>
      <c r="M39" s="6"/>
      <c r="N39" s="6"/>
      <c r="O39" s="6"/>
      <c r="P39" s="6"/>
      <c r="Q39" s="6"/>
      <c r="R39" s="6"/>
      <c r="S39" s="6"/>
      <c r="T39" s="6"/>
      <c r="U39" s="6"/>
      <c r="V39" s="6"/>
      <c r="W39" s="6"/>
      <c r="X39" s="6"/>
      <c r="Y39" s="6"/>
      <c r="Z39" s="4"/>
      <c r="AA39" s="4"/>
      <c r="AB39" s="4"/>
      <c r="AC39" s="3"/>
      <c r="AD39" s="3"/>
    </row>
    <row r="40" spans="1:30" ht="18" customHeight="1" x14ac:dyDescent="0.45">
      <c r="A40" s="1"/>
      <c r="B40" s="4"/>
      <c r="C40" s="4"/>
      <c r="D40" s="6"/>
      <c r="E40" s="6"/>
      <c r="F40" s="6"/>
      <c r="G40" s="6"/>
      <c r="H40" s="6"/>
      <c r="I40" s="6"/>
      <c r="J40" s="6"/>
      <c r="K40" s="6"/>
      <c r="L40" s="6"/>
      <c r="M40" s="6"/>
      <c r="N40" s="6"/>
      <c r="O40" s="6"/>
      <c r="P40" s="6"/>
      <c r="Q40" s="6"/>
      <c r="R40" s="6"/>
      <c r="S40" s="6"/>
      <c r="T40" s="6"/>
      <c r="U40" s="6"/>
      <c r="V40" s="6"/>
      <c r="W40" s="6"/>
      <c r="X40" s="6"/>
      <c r="Y40" s="6"/>
      <c r="Z40" s="4"/>
      <c r="AA40" s="4"/>
      <c r="AB40" s="4"/>
      <c r="AC40" s="3"/>
      <c r="AD40" s="3"/>
    </row>
    <row r="41" spans="1:30" ht="18" customHeight="1" x14ac:dyDescent="0.45">
      <c r="A41" s="1"/>
      <c r="B41" s="4"/>
      <c r="C41" s="2"/>
      <c r="D41" s="6"/>
      <c r="E41" s="6"/>
      <c r="F41" s="6"/>
      <c r="G41" s="6"/>
      <c r="H41" s="6"/>
      <c r="I41" s="6"/>
      <c r="J41" s="6"/>
      <c r="K41" s="6"/>
      <c r="L41" s="6"/>
      <c r="M41" s="6"/>
      <c r="N41" s="6"/>
      <c r="O41" s="6"/>
      <c r="P41" s="6"/>
      <c r="Q41" s="6"/>
      <c r="R41" s="6"/>
      <c r="S41" s="6"/>
      <c r="T41" s="6"/>
      <c r="U41" s="6"/>
      <c r="V41" s="6"/>
      <c r="W41" s="6"/>
      <c r="X41" s="6"/>
      <c r="Y41" s="6"/>
      <c r="Z41" s="4"/>
      <c r="AA41" s="4"/>
      <c r="AB41" s="4"/>
      <c r="AC41" s="3"/>
      <c r="AD41" s="3"/>
    </row>
    <row r="42" spans="1:30" ht="18" customHeight="1" x14ac:dyDescent="0.45">
      <c r="A42" s="1"/>
      <c r="B42" s="4"/>
      <c r="C42" s="6"/>
      <c r="D42" s="6"/>
      <c r="E42" s="6"/>
      <c r="F42" s="6"/>
      <c r="G42" s="6"/>
      <c r="H42" s="6"/>
      <c r="I42" s="6"/>
      <c r="J42" s="6"/>
      <c r="K42" s="6"/>
      <c r="L42" s="6"/>
      <c r="M42" s="6"/>
      <c r="N42" s="6"/>
      <c r="O42" s="6"/>
      <c r="P42" s="6"/>
      <c r="Q42" s="6"/>
      <c r="R42" s="6"/>
      <c r="S42" s="6"/>
      <c r="T42" s="6"/>
      <c r="U42" s="6"/>
      <c r="V42" s="6"/>
      <c r="W42" s="6"/>
      <c r="X42" s="6"/>
      <c r="Y42" s="6"/>
      <c r="Z42" s="4"/>
      <c r="AA42" s="4"/>
      <c r="AB42" s="4"/>
      <c r="AC42" s="3"/>
      <c r="AD42" s="3"/>
    </row>
    <row r="43" spans="1:30" ht="18" customHeight="1" x14ac:dyDescent="0.55000000000000004">
      <c r="A43" s="1"/>
      <c r="B43" s="4"/>
      <c r="C43" s="9" t="s">
        <v>50</v>
      </c>
      <c r="D43" s="4"/>
      <c r="E43" s="4"/>
      <c r="F43" s="4"/>
      <c r="G43" s="4"/>
      <c r="H43" s="4"/>
      <c r="I43" s="4"/>
      <c r="J43" s="4"/>
      <c r="K43" s="4"/>
      <c r="L43" s="4"/>
      <c r="M43" s="4"/>
      <c r="N43" s="4"/>
      <c r="O43" s="4"/>
      <c r="P43" s="4"/>
      <c r="Q43" s="4"/>
      <c r="R43" s="4"/>
      <c r="S43" s="4"/>
      <c r="T43" s="4"/>
      <c r="U43" s="4"/>
      <c r="V43" s="4"/>
      <c r="W43" s="4"/>
      <c r="X43" s="4"/>
      <c r="Y43" s="4"/>
      <c r="Z43" s="4"/>
      <c r="AA43" s="4"/>
      <c r="AB43" s="4"/>
      <c r="AC43" s="3"/>
      <c r="AD43" s="3"/>
    </row>
    <row r="44" spans="1:30" ht="18" customHeight="1" x14ac:dyDescent="0.4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3"/>
      <c r="AD44" s="3"/>
    </row>
    <row r="45" spans="1:30" ht="18" customHeight="1" x14ac:dyDescent="0.45">
      <c r="A45" s="1"/>
      <c r="B45" s="4"/>
      <c r="C45" s="159" t="s">
        <v>382</v>
      </c>
      <c r="D45" s="4"/>
      <c r="E45" s="4"/>
      <c r="F45" s="4"/>
      <c r="G45" s="4"/>
      <c r="H45" s="4"/>
      <c r="I45" s="4"/>
      <c r="J45" s="4"/>
      <c r="K45" s="4"/>
      <c r="L45" s="4"/>
      <c r="M45" s="4"/>
      <c r="N45" s="4"/>
      <c r="O45" s="4"/>
      <c r="P45" s="4"/>
      <c r="Q45" s="4"/>
      <c r="R45" s="4"/>
      <c r="S45" s="4"/>
      <c r="T45" s="4"/>
      <c r="U45" s="4"/>
      <c r="V45" s="4"/>
      <c r="W45" s="4"/>
      <c r="X45" s="4"/>
      <c r="Y45" s="4"/>
      <c r="Z45" s="4"/>
      <c r="AA45" s="4"/>
      <c r="AB45" s="4"/>
      <c r="AC45" s="3"/>
      <c r="AD45" s="3"/>
    </row>
    <row r="46" spans="1:30" ht="18" customHeight="1" x14ac:dyDescent="0.45">
      <c r="A46" s="1"/>
      <c r="B46" s="4"/>
      <c r="C46" s="269" t="s">
        <v>408</v>
      </c>
      <c r="D46" s="269"/>
      <c r="E46" s="269"/>
      <c r="F46" s="269"/>
      <c r="G46" s="269"/>
      <c r="H46" s="269"/>
      <c r="I46" s="269"/>
      <c r="J46" s="269"/>
      <c r="K46" s="269"/>
      <c r="L46" s="269"/>
      <c r="M46" s="4"/>
      <c r="N46" s="269" t="s">
        <v>409</v>
      </c>
      <c r="O46" s="269"/>
      <c r="P46" s="269"/>
      <c r="Q46" s="269"/>
      <c r="R46" s="269"/>
      <c r="S46" s="269"/>
      <c r="T46" s="269"/>
      <c r="U46" s="269"/>
      <c r="V46" s="269"/>
      <c r="W46" s="269"/>
      <c r="X46" s="269"/>
      <c r="Y46" s="269"/>
      <c r="Z46" s="269"/>
      <c r="AA46" s="269"/>
      <c r="AB46" s="4"/>
      <c r="AC46" s="3"/>
      <c r="AD46" s="3"/>
    </row>
    <row r="47" spans="1:30" ht="18" customHeight="1" x14ac:dyDescent="0.45">
      <c r="A47" s="1"/>
      <c r="B47" s="4"/>
      <c r="C47" s="364" t="s">
        <v>363</v>
      </c>
      <c r="D47" s="253"/>
      <c r="E47" s="253"/>
      <c r="F47" s="253"/>
      <c r="G47" s="253"/>
      <c r="H47" s="253"/>
      <c r="I47" s="253"/>
      <c r="J47" s="253"/>
      <c r="K47" s="253"/>
      <c r="L47" s="253"/>
      <c r="M47" s="253"/>
      <c r="N47" s="253"/>
      <c r="O47" s="253"/>
      <c r="P47" s="253"/>
      <c r="Q47" s="253"/>
      <c r="R47" s="253"/>
      <c r="S47" s="4"/>
      <c r="T47" s="4"/>
      <c r="U47" s="4"/>
      <c r="V47" s="4"/>
      <c r="W47" s="4"/>
      <c r="X47" s="4"/>
      <c r="Y47" s="4"/>
      <c r="Z47" s="4"/>
      <c r="AA47" s="4"/>
      <c r="AB47" s="4"/>
      <c r="AC47" s="3"/>
      <c r="AD47" s="3"/>
    </row>
    <row r="48" spans="1:30" ht="18" customHeight="1" x14ac:dyDescent="0.45">
      <c r="A48" s="1"/>
      <c r="B48" s="4"/>
      <c r="C48" s="159" t="s">
        <v>304</v>
      </c>
      <c r="D48" s="4"/>
      <c r="E48" s="4"/>
      <c r="F48" s="4"/>
      <c r="G48" s="4"/>
      <c r="H48" s="4"/>
      <c r="I48" s="4"/>
      <c r="J48" s="4"/>
      <c r="K48" s="4"/>
      <c r="L48" s="4"/>
      <c r="M48" s="4"/>
      <c r="N48" s="4"/>
      <c r="O48" s="4"/>
      <c r="P48" s="4"/>
      <c r="Q48" s="4"/>
      <c r="R48" s="4"/>
      <c r="S48" s="4"/>
      <c r="T48" s="4"/>
      <c r="U48" s="4"/>
      <c r="V48" s="4"/>
      <c r="W48" s="4"/>
      <c r="X48" s="4"/>
      <c r="Y48" s="4"/>
      <c r="Z48" s="4"/>
      <c r="AA48" s="4"/>
      <c r="AB48" s="4"/>
      <c r="AC48" s="3"/>
      <c r="AD48" s="3"/>
    </row>
    <row r="49" spans="1:30" ht="18" customHeight="1" x14ac:dyDescent="0.45">
      <c r="A49" s="1"/>
      <c r="B49" s="4"/>
      <c r="C49" s="4" t="s">
        <v>287</v>
      </c>
      <c r="D49" s="4"/>
      <c r="E49" s="4"/>
      <c r="F49" s="4"/>
      <c r="G49" s="4"/>
      <c r="H49" s="4"/>
      <c r="I49" s="4"/>
      <c r="J49" s="4"/>
      <c r="K49" s="4"/>
      <c r="L49" s="4"/>
      <c r="M49" s="4"/>
      <c r="N49" s="4"/>
      <c r="O49" s="4"/>
      <c r="P49" s="4"/>
      <c r="Q49" s="4"/>
      <c r="R49" s="4"/>
      <c r="S49" s="4"/>
      <c r="T49" s="4"/>
      <c r="U49" s="4"/>
      <c r="V49" s="4"/>
      <c r="W49" s="4"/>
      <c r="X49" s="4"/>
      <c r="Y49" s="4"/>
      <c r="Z49" s="4"/>
      <c r="AA49" s="4"/>
      <c r="AB49" s="4"/>
      <c r="AC49" s="3"/>
      <c r="AD49" s="3"/>
    </row>
    <row r="50" spans="1:30" ht="18" customHeight="1" x14ac:dyDescent="0.45">
      <c r="A50" s="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3"/>
      <c r="AD50" s="3"/>
    </row>
    <row r="51" spans="1:30" ht="18" customHeight="1" x14ac:dyDescent="0.45">
      <c r="A51" s="1"/>
      <c r="B51" s="4"/>
      <c r="C51" s="4" t="s">
        <v>53</v>
      </c>
      <c r="D51" s="4"/>
      <c r="E51" s="4"/>
      <c r="F51" s="4"/>
      <c r="G51" s="4"/>
      <c r="H51" s="4"/>
      <c r="I51" s="4"/>
      <c r="J51" s="4"/>
      <c r="K51" s="4"/>
      <c r="L51" s="4"/>
      <c r="M51" s="4"/>
      <c r="N51" s="4"/>
      <c r="O51" s="4"/>
      <c r="P51" s="4"/>
      <c r="Q51" s="4"/>
      <c r="R51" s="4"/>
      <c r="S51" s="4"/>
      <c r="T51" s="4"/>
      <c r="U51" s="4"/>
      <c r="V51" s="4"/>
      <c r="W51" s="4"/>
      <c r="X51" s="4"/>
      <c r="Y51" s="4"/>
      <c r="Z51" s="4"/>
      <c r="AA51" s="4"/>
      <c r="AB51" s="4"/>
      <c r="AC51" s="3"/>
      <c r="AD51" s="3"/>
    </row>
    <row r="52" spans="1:30" ht="18" customHeight="1" x14ac:dyDescent="0.45">
      <c r="A52" s="1"/>
      <c r="B52" s="4"/>
      <c r="C52" s="4" t="s">
        <v>340</v>
      </c>
      <c r="D52" s="4"/>
      <c r="E52" s="4"/>
      <c r="F52" s="4"/>
      <c r="G52" s="4"/>
      <c r="H52" s="4"/>
      <c r="I52" s="4"/>
      <c r="J52" s="4"/>
      <c r="K52" s="4"/>
      <c r="L52" s="4"/>
      <c r="M52" s="4"/>
      <c r="N52" s="4"/>
      <c r="O52" s="4"/>
      <c r="P52" s="4"/>
      <c r="Q52" s="4"/>
      <c r="R52" s="4"/>
      <c r="S52" s="4"/>
      <c r="T52" s="4"/>
      <c r="U52" s="4"/>
      <c r="V52" s="4"/>
      <c r="W52" s="4"/>
      <c r="X52" s="4"/>
      <c r="Y52" s="4"/>
      <c r="Z52" s="4"/>
      <c r="AA52" s="4"/>
      <c r="AB52" s="4"/>
      <c r="AC52" s="3"/>
      <c r="AD52" s="3"/>
    </row>
    <row r="53" spans="1:30" ht="18" customHeight="1" x14ac:dyDescent="0.45">
      <c r="A53" s="1"/>
      <c r="B53" s="4"/>
      <c r="C53" s="4" t="s">
        <v>305</v>
      </c>
      <c r="D53" s="4"/>
      <c r="E53" s="4"/>
      <c r="F53" s="4"/>
      <c r="G53" s="4"/>
      <c r="H53" s="4"/>
      <c r="I53" s="4"/>
      <c r="J53" s="4"/>
      <c r="K53" s="4"/>
      <c r="L53" s="4"/>
      <c r="M53" s="4"/>
      <c r="N53" s="4"/>
      <c r="O53" s="4"/>
      <c r="P53" s="4"/>
      <c r="Q53" s="4"/>
      <c r="R53" s="4"/>
      <c r="S53" s="4"/>
      <c r="T53" s="4"/>
      <c r="U53" s="4"/>
      <c r="V53" s="4"/>
      <c r="W53" s="4"/>
      <c r="X53" s="4"/>
      <c r="Y53" s="4"/>
      <c r="Z53" s="4"/>
      <c r="AA53" s="4"/>
      <c r="AB53" s="4"/>
      <c r="AC53" s="3"/>
      <c r="AD53" s="3"/>
    </row>
    <row r="54" spans="1:30" ht="18" customHeight="1" x14ac:dyDescent="0.45">
      <c r="A54" s="1"/>
      <c r="B54" s="4"/>
      <c r="C54" s="4" t="s">
        <v>306</v>
      </c>
      <c r="D54" s="4"/>
      <c r="E54" s="4"/>
      <c r="F54" s="4"/>
      <c r="G54" s="4"/>
      <c r="H54" s="4"/>
      <c r="I54" s="4"/>
      <c r="J54" s="4"/>
      <c r="K54" s="4"/>
      <c r="L54" s="4"/>
      <c r="M54" s="4"/>
      <c r="N54" s="4"/>
      <c r="O54" s="4"/>
      <c r="P54" s="4"/>
      <c r="Q54" s="4"/>
      <c r="R54" s="4"/>
      <c r="S54" s="4"/>
      <c r="T54" s="4"/>
      <c r="U54" s="4"/>
      <c r="V54" s="4"/>
      <c r="W54" s="4"/>
      <c r="X54" s="4"/>
      <c r="Y54" s="4"/>
      <c r="Z54" s="4"/>
      <c r="AA54" s="4"/>
      <c r="AB54" s="4"/>
      <c r="AC54" s="3"/>
      <c r="AD54" s="3"/>
    </row>
    <row r="55" spans="1:30" ht="18" customHeight="1" x14ac:dyDescent="0.45">
      <c r="A55" s="1"/>
      <c r="B55" s="4"/>
      <c r="C55" s="4" t="s">
        <v>307</v>
      </c>
      <c r="D55" s="4"/>
      <c r="E55" s="4"/>
      <c r="F55" s="4"/>
      <c r="G55" s="4"/>
      <c r="H55" s="4"/>
      <c r="I55" s="4"/>
      <c r="J55" s="4"/>
      <c r="K55" s="4"/>
      <c r="L55" s="4"/>
      <c r="M55" s="4"/>
      <c r="N55" s="4"/>
      <c r="O55" s="4"/>
      <c r="P55" s="4"/>
      <c r="Q55" s="4"/>
      <c r="R55" s="4"/>
      <c r="S55" s="4"/>
      <c r="T55" s="4"/>
      <c r="U55" s="4"/>
      <c r="V55" s="4"/>
      <c r="W55" s="4"/>
      <c r="X55" s="4"/>
      <c r="Y55" s="4"/>
      <c r="Z55" s="4"/>
      <c r="AA55" s="4"/>
      <c r="AB55" s="4"/>
      <c r="AC55" s="3"/>
      <c r="AD55" s="3"/>
    </row>
    <row r="56" spans="1:30" ht="18" customHeight="1" x14ac:dyDescent="0.45">
      <c r="A56" s="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3"/>
      <c r="AD56" s="3"/>
    </row>
    <row r="57" spans="1:30" ht="18" customHeight="1" x14ac:dyDescent="0.45">
      <c r="A57" s="1"/>
      <c r="B57" s="4"/>
      <c r="C57" s="4" t="s">
        <v>52</v>
      </c>
      <c r="D57" s="4"/>
      <c r="E57" s="4"/>
      <c r="F57" s="4"/>
      <c r="G57" s="4"/>
      <c r="H57" s="4"/>
      <c r="I57" s="4"/>
      <c r="J57" s="4"/>
      <c r="K57" s="4"/>
      <c r="L57" s="4"/>
      <c r="M57" s="4"/>
      <c r="N57" s="4"/>
      <c r="O57" s="4"/>
      <c r="P57" s="4"/>
      <c r="Q57" s="4"/>
      <c r="R57" s="4"/>
      <c r="S57" s="4"/>
      <c r="T57" s="4"/>
      <c r="U57" s="4"/>
      <c r="V57" s="4"/>
      <c r="W57" s="4"/>
      <c r="X57" s="4"/>
      <c r="Y57" s="4"/>
      <c r="Z57" s="4"/>
      <c r="AA57" s="4"/>
      <c r="AB57" s="4"/>
      <c r="AC57" s="3"/>
      <c r="AD57" s="3"/>
    </row>
    <row r="58" spans="1:30" ht="18" customHeight="1" x14ac:dyDescent="0.45">
      <c r="A58" s="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3"/>
      <c r="AD58" s="3"/>
    </row>
    <row r="59" spans="1:30" ht="18" customHeight="1" x14ac:dyDescent="0.45">
      <c r="A59" s="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3"/>
      <c r="AD59" s="3"/>
    </row>
    <row r="60" spans="1:30" ht="18" customHeight="1" x14ac:dyDescent="0.55000000000000004">
      <c r="A60" s="1"/>
      <c r="B60" s="4"/>
      <c r="C60" s="9" t="s">
        <v>51</v>
      </c>
      <c r="D60" s="4"/>
      <c r="E60" s="4"/>
      <c r="F60" s="4"/>
      <c r="G60" s="4"/>
      <c r="H60" s="4"/>
      <c r="I60" s="4"/>
      <c r="J60" s="4"/>
      <c r="K60" s="4"/>
      <c r="L60" s="4"/>
      <c r="M60" s="4"/>
      <c r="N60" s="4"/>
      <c r="O60" s="4"/>
      <c r="P60" s="4"/>
      <c r="Q60" s="4"/>
      <c r="R60" s="4"/>
      <c r="S60" s="4"/>
      <c r="T60" s="4"/>
      <c r="U60" s="4"/>
      <c r="V60" s="4"/>
      <c r="W60" s="4"/>
      <c r="X60" s="4"/>
      <c r="Y60" s="4"/>
      <c r="Z60" s="4"/>
      <c r="AA60" s="4"/>
      <c r="AB60" s="4"/>
      <c r="AC60" s="3"/>
      <c r="AD60" s="3"/>
    </row>
    <row r="61" spans="1:30" ht="18" customHeight="1" x14ac:dyDescent="0.45">
      <c r="A61" s="1"/>
      <c r="B61" s="10"/>
      <c r="C61" s="10"/>
      <c r="D61" s="10"/>
      <c r="E61" s="10"/>
      <c r="F61" s="10"/>
      <c r="G61" s="10"/>
      <c r="H61" s="10"/>
      <c r="I61" s="10"/>
      <c r="J61" s="4"/>
      <c r="K61" s="10"/>
      <c r="L61" s="10"/>
      <c r="M61" s="10"/>
      <c r="N61" s="10"/>
      <c r="O61" s="2"/>
      <c r="P61" s="4"/>
      <c r="Q61" s="4"/>
      <c r="R61" s="4"/>
      <c r="S61" s="4"/>
      <c r="T61" s="4"/>
      <c r="U61" s="4"/>
      <c r="V61" s="4"/>
      <c r="W61" s="4"/>
      <c r="X61" s="4"/>
      <c r="Y61" s="4"/>
      <c r="Z61" s="4"/>
      <c r="AA61" s="4"/>
      <c r="AB61" s="4"/>
      <c r="AC61" s="3"/>
      <c r="AD61" s="3"/>
    </row>
    <row r="62" spans="1:30" ht="18" customHeight="1" x14ac:dyDescent="0.45">
      <c r="A62" s="1"/>
      <c r="B62" s="10"/>
      <c r="C62" s="4" t="s">
        <v>54</v>
      </c>
      <c r="D62" s="10"/>
      <c r="E62" s="10"/>
      <c r="F62" s="10"/>
      <c r="G62" s="10"/>
      <c r="H62" s="10"/>
      <c r="I62" s="10"/>
      <c r="J62" s="4"/>
      <c r="K62" s="10"/>
      <c r="L62" s="10"/>
      <c r="M62" s="10"/>
      <c r="N62" s="10"/>
      <c r="O62" s="2"/>
      <c r="P62" s="4"/>
      <c r="Q62" s="4"/>
      <c r="R62" s="4"/>
      <c r="S62" s="4"/>
      <c r="T62" s="4"/>
      <c r="U62" s="4"/>
      <c r="V62" s="4"/>
      <c r="W62" s="4"/>
      <c r="X62" s="4"/>
      <c r="Y62" s="4"/>
      <c r="Z62" s="4"/>
      <c r="AA62" s="4"/>
      <c r="AB62" s="4"/>
      <c r="AC62" s="3"/>
      <c r="AD62" s="3"/>
    </row>
    <row r="63" spans="1:30" ht="18" customHeight="1" x14ac:dyDescent="0.45">
      <c r="A63" s="1"/>
      <c r="B63" s="10"/>
      <c r="C63" s="4"/>
      <c r="D63" s="10"/>
      <c r="E63" s="10"/>
      <c r="F63" s="10"/>
      <c r="G63" s="10"/>
      <c r="H63" s="10"/>
      <c r="I63" s="10"/>
      <c r="J63" s="4"/>
      <c r="K63" s="10"/>
      <c r="L63" s="10"/>
      <c r="M63" s="10"/>
      <c r="N63" s="10"/>
      <c r="O63" s="2"/>
      <c r="P63" s="4"/>
      <c r="Q63" s="4"/>
      <c r="R63" s="4"/>
      <c r="S63" s="4"/>
      <c r="T63" s="4"/>
      <c r="U63" s="4"/>
      <c r="V63" s="4"/>
      <c r="W63" s="4"/>
      <c r="X63" s="4"/>
      <c r="Y63" s="4"/>
      <c r="Z63" s="4"/>
      <c r="AA63" s="4"/>
      <c r="AB63" s="4"/>
      <c r="AC63" s="3"/>
      <c r="AD63" s="3"/>
    </row>
    <row r="64" spans="1:30" ht="18" customHeight="1" x14ac:dyDescent="0.45">
      <c r="A64" s="1"/>
      <c r="B64" s="10"/>
      <c r="C64" s="4" t="s">
        <v>55</v>
      </c>
      <c r="D64" s="10"/>
      <c r="E64" s="10"/>
      <c r="F64" s="10"/>
      <c r="G64" s="10"/>
      <c r="H64" s="10"/>
      <c r="I64" s="10"/>
      <c r="J64" s="4"/>
      <c r="K64" s="10"/>
      <c r="L64" s="10"/>
      <c r="M64" s="10"/>
      <c r="N64" s="10"/>
      <c r="O64" s="2"/>
      <c r="P64" s="4"/>
      <c r="Q64" s="4"/>
      <c r="R64" s="4"/>
      <c r="S64" s="4"/>
      <c r="T64" s="4"/>
      <c r="U64" s="4"/>
      <c r="V64" s="4"/>
      <c r="W64" s="4"/>
      <c r="X64" s="4"/>
      <c r="Y64" s="4"/>
      <c r="Z64" s="4"/>
      <c r="AA64" s="4"/>
      <c r="AB64" s="4"/>
      <c r="AC64" s="3"/>
      <c r="AD64" s="3"/>
    </row>
    <row r="65" spans="1:30" ht="18" customHeight="1" x14ac:dyDescent="0.45">
      <c r="A65" s="1"/>
      <c r="B65" s="10"/>
      <c r="C65" s="4"/>
      <c r="D65" s="10"/>
      <c r="E65" s="10"/>
      <c r="F65" s="10"/>
      <c r="G65" s="10"/>
      <c r="H65" s="10"/>
      <c r="I65" s="10"/>
      <c r="J65" s="4"/>
      <c r="K65" s="10"/>
      <c r="L65" s="10"/>
      <c r="M65" s="10"/>
      <c r="N65" s="10"/>
      <c r="O65" s="2"/>
      <c r="P65" s="4"/>
      <c r="Q65" s="4"/>
      <c r="R65" s="4"/>
      <c r="S65" s="4"/>
      <c r="T65" s="4"/>
      <c r="U65" s="4"/>
      <c r="V65" s="4"/>
      <c r="W65" s="4"/>
      <c r="X65" s="4"/>
      <c r="Y65" s="4"/>
      <c r="Z65" s="4"/>
      <c r="AA65" s="4"/>
      <c r="AB65" s="4"/>
      <c r="AC65" s="3"/>
      <c r="AD65" s="3"/>
    </row>
    <row r="66" spans="1:30" ht="18" customHeight="1" x14ac:dyDescent="0.45">
      <c r="A66" s="1"/>
      <c r="B66" s="10"/>
      <c r="C66" s="134" t="s">
        <v>228</v>
      </c>
      <c r="D66" s="10"/>
      <c r="E66" s="10"/>
      <c r="F66" s="10"/>
      <c r="G66" s="10"/>
      <c r="H66" s="10"/>
      <c r="I66" s="10"/>
      <c r="J66" s="4"/>
      <c r="K66" s="10"/>
      <c r="L66" s="10"/>
      <c r="M66" s="10"/>
      <c r="N66" s="10"/>
      <c r="O66" s="2"/>
      <c r="P66" s="4"/>
      <c r="Q66" s="4"/>
      <c r="R66" s="4"/>
      <c r="S66" s="4"/>
      <c r="T66" s="4"/>
      <c r="U66" s="4"/>
      <c r="V66" s="4"/>
      <c r="W66" s="4"/>
      <c r="X66" s="4"/>
      <c r="Y66" s="4"/>
      <c r="Z66" s="4"/>
      <c r="AA66" s="4"/>
      <c r="AB66" s="4"/>
      <c r="AC66" s="3"/>
      <c r="AD66" s="3"/>
    </row>
    <row r="67" spans="1:30" ht="18" customHeight="1" x14ac:dyDescent="0.45">
      <c r="A67" s="1"/>
      <c r="B67" s="10"/>
      <c r="C67" s="10"/>
      <c r="D67" s="10"/>
      <c r="E67" s="160"/>
      <c r="F67" s="160"/>
      <c r="G67" s="160"/>
      <c r="H67" s="160"/>
      <c r="I67" s="160"/>
      <c r="J67" s="160"/>
      <c r="K67" s="160"/>
      <c r="L67" s="160"/>
      <c r="M67" s="160"/>
      <c r="N67" s="160"/>
      <c r="O67" s="160"/>
      <c r="P67" s="160"/>
      <c r="Q67" s="160"/>
      <c r="R67" s="160"/>
      <c r="S67" s="160"/>
      <c r="T67" s="160"/>
      <c r="U67" s="160"/>
      <c r="V67" s="160"/>
      <c r="W67" s="160"/>
      <c r="X67" s="160"/>
      <c r="Y67" s="160"/>
      <c r="Z67" s="160"/>
      <c r="AA67" s="4"/>
      <c r="AB67" s="4"/>
      <c r="AC67" s="3"/>
      <c r="AD67" s="3"/>
    </row>
    <row r="68" spans="1:30" ht="18" customHeight="1" x14ac:dyDescent="0.45">
      <c r="A68" s="1"/>
      <c r="B68" s="10"/>
      <c r="C68" s="257" t="s">
        <v>56</v>
      </c>
      <c r="D68" s="257"/>
      <c r="E68" s="257"/>
      <c r="F68" s="257"/>
      <c r="G68" s="257"/>
      <c r="H68" s="257"/>
      <c r="I68" s="257"/>
      <c r="J68" s="257"/>
      <c r="K68" s="257"/>
      <c r="L68" s="257"/>
      <c r="M68" s="257"/>
      <c r="N68" s="257"/>
      <c r="O68" s="257"/>
      <c r="P68" s="257"/>
      <c r="Q68" s="257"/>
      <c r="R68" s="257"/>
      <c r="S68" s="257"/>
      <c r="T68" s="257"/>
      <c r="U68" s="257"/>
      <c r="V68" s="257"/>
      <c r="W68" s="257"/>
      <c r="X68" s="257"/>
      <c r="Y68" s="257"/>
      <c r="Z68" s="160"/>
      <c r="AA68" s="4"/>
      <c r="AB68" s="4"/>
      <c r="AC68" s="3"/>
      <c r="AD68" s="3"/>
    </row>
    <row r="69" spans="1:30" ht="18" customHeight="1" x14ac:dyDescent="0.45">
      <c r="A69" s="1"/>
      <c r="B69" s="10"/>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160"/>
      <c r="AA69" s="4"/>
      <c r="AB69" s="4"/>
      <c r="AC69" s="3"/>
      <c r="AD69" s="3"/>
    </row>
    <row r="70" spans="1:30" ht="18" customHeight="1" x14ac:dyDescent="0.45">
      <c r="A70" s="1"/>
      <c r="B70" s="10"/>
      <c r="C70" s="10"/>
      <c r="D70" s="10"/>
      <c r="E70" s="4"/>
      <c r="F70" s="10"/>
      <c r="G70" s="10"/>
      <c r="H70" s="10"/>
      <c r="I70" s="10"/>
      <c r="J70" s="4"/>
      <c r="K70" s="10"/>
      <c r="L70" s="10"/>
      <c r="M70" s="10"/>
      <c r="N70" s="10"/>
      <c r="O70" s="2"/>
      <c r="P70" s="4"/>
      <c r="Q70" s="4"/>
      <c r="R70" s="4"/>
      <c r="S70" s="4"/>
      <c r="T70" s="4"/>
      <c r="U70" s="4"/>
      <c r="V70" s="4"/>
      <c r="W70" s="4"/>
      <c r="X70" s="4"/>
      <c r="Y70" s="4"/>
      <c r="Z70" s="4"/>
      <c r="AA70" s="4"/>
      <c r="AB70" s="4"/>
      <c r="AC70" s="3"/>
      <c r="AD70" s="3"/>
    </row>
    <row r="71" spans="1:30" ht="18" customHeight="1" x14ac:dyDescent="0.45">
      <c r="A71" s="1"/>
      <c r="B71" s="10"/>
      <c r="C71" s="267" t="s">
        <v>234</v>
      </c>
      <c r="D71" s="267"/>
      <c r="E71" s="267"/>
      <c r="F71" s="267"/>
      <c r="G71" s="267"/>
      <c r="H71" s="267"/>
      <c r="I71" s="267"/>
      <c r="J71" s="267"/>
      <c r="K71" s="267"/>
      <c r="L71" s="267"/>
      <c r="M71" s="267"/>
      <c r="N71" s="267"/>
      <c r="O71" s="267"/>
      <c r="P71" s="267"/>
      <c r="Q71" s="267"/>
      <c r="R71" s="267"/>
      <c r="S71" s="267"/>
      <c r="T71" s="267"/>
      <c r="U71" s="267"/>
      <c r="V71" s="267"/>
      <c r="W71" s="267"/>
      <c r="X71" s="267"/>
      <c r="Y71" s="267"/>
      <c r="Z71" s="4"/>
      <c r="AA71" s="4"/>
      <c r="AB71" s="4"/>
      <c r="AC71" s="3"/>
      <c r="AD71" s="3"/>
    </row>
    <row r="72" spans="1:30" ht="18" customHeight="1" x14ac:dyDescent="0.45">
      <c r="A72" s="1"/>
      <c r="B72" s="10"/>
      <c r="C72" s="10"/>
      <c r="D72" s="10"/>
      <c r="E72" s="10"/>
      <c r="F72" s="10"/>
      <c r="G72" s="10"/>
      <c r="H72" s="10"/>
      <c r="I72" s="10"/>
      <c r="J72" s="4"/>
      <c r="K72" s="10"/>
      <c r="L72" s="10"/>
      <c r="M72" s="10"/>
      <c r="N72" s="10"/>
      <c r="O72" s="2"/>
      <c r="P72" s="4"/>
      <c r="Q72" s="4"/>
      <c r="R72" s="4"/>
      <c r="S72" s="4"/>
      <c r="T72" s="4"/>
      <c r="U72" s="4"/>
      <c r="V72" s="4"/>
      <c r="W72" s="4"/>
      <c r="X72" s="4"/>
      <c r="Y72" s="4"/>
      <c r="Z72" s="4"/>
      <c r="AA72" s="4"/>
      <c r="AB72" s="4"/>
      <c r="AC72" s="3"/>
      <c r="AD72" s="3"/>
    </row>
    <row r="73" spans="1:30" ht="18" customHeight="1" x14ac:dyDescent="0.45">
      <c r="A73" s="1"/>
      <c r="B73" s="10"/>
      <c r="C73" s="10"/>
      <c r="D73" s="10"/>
      <c r="E73" s="10"/>
      <c r="F73" s="10"/>
      <c r="G73" s="10"/>
      <c r="H73" s="10"/>
      <c r="I73" s="10"/>
      <c r="J73" s="4"/>
      <c r="K73" s="10"/>
      <c r="L73" s="10"/>
      <c r="M73" s="10"/>
      <c r="N73" s="10"/>
      <c r="O73" s="2"/>
      <c r="P73" s="4"/>
      <c r="Q73" s="4"/>
      <c r="R73" s="4"/>
      <c r="S73" s="4"/>
      <c r="T73" s="4"/>
      <c r="U73" s="4"/>
      <c r="V73" s="4"/>
      <c r="W73" s="4"/>
      <c r="X73" s="4"/>
      <c r="Y73" s="4"/>
      <c r="Z73" s="4"/>
      <c r="AA73" s="4"/>
      <c r="AB73" s="4"/>
      <c r="AC73" s="3"/>
      <c r="AD73" s="3"/>
    </row>
    <row r="74" spans="1:30" ht="18" customHeight="1" x14ac:dyDescent="0.45">
      <c r="A74" s="1"/>
      <c r="B74" s="10"/>
      <c r="C74" s="10"/>
      <c r="D74" s="10"/>
      <c r="E74" s="10"/>
      <c r="F74" s="10"/>
      <c r="G74" s="10"/>
      <c r="H74" s="10"/>
      <c r="I74" s="10"/>
      <c r="J74" s="4"/>
      <c r="K74" s="10"/>
      <c r="L74" s="10"/>
      <c r="M74" s="10"/>
      <c r="N74" s="10"/>
      <c r="O74" s="2"/>
      <c r="P74" s="4"/>
      <c r="Q74" s="4"/>
      <c r="R74" s="4"/>
      <c r="S74" s="4"/>
      <c r="T74" s="4"/>
      <c r="U74" s="4"/>
      <c r="V74" s="4"/>
      <c r="W74" s="4"/>
      <c r="X74" s="4"/>
      <c r="Y74" s="4"/>
      <c r="Z74" s="4"/>
      <c r="AA74" s="4"/>
      <c r="AB74" s="4"/>
      <c r="AC74" s="3"/>
      <c r="AD74" s="3"/>
    </row>
    <row r="75" spans="1:30" ht="18" customHeight="1" x14ac:dyDescent="0.45">
      <c r="A75" s="1"/>
      <c r="B75" s="10"/>
      <c r="C75" s="135" t="s">
        <v>229</v>
      </c>
      <c r="D75" s="10"/>
      <c r="E75" s="10"/>
      <c r="F75" s="10"/>
      <c r="G75" s="265"/>
      <c r="H75" s="265"/>
      <c r="I75" s="10"/>
      <c r="J75" s="4"/>
      <c r="K75" s="15" t="s">
        <v>232</v>
      </c>
      <c r="L75" s="266" t="s">
        <v>231</v>
      </c>
      <c r="M75" s="266"/>
      <c r="N75" s="266"/>
      <c r="O75" s="266"/>
      <c r="P75" s="266"/>
      <c r="Q75" s="266"/>
      <c r="R75" s="266"/>
      <c r="S75" s="266"/>
      <c r="T75" s="266"/>
      <c r="U75" s="266"/>
      <c r="V75" s="266"/>
      <c r="W75" s="266"/>
      <c r="X75" s="266"/>
      <c r="Y75" s="266"/>
      <c r="Z75" s="266"/>
      <c r="AA75" s="4"/>
      <c r="AB75" s="4"/>
      <c r="AC75" s="3"/>
      <c r="AD75" s="3"/>
    </row>
    <row r="76" spans="1:30" ht="18" customHeight="1" x14ac:dyDescent="0.45">
      <c r="A76" s="1"/>
      <c r="B76" s="10"/>
      <c r="C76" s="10"/>
      <c r="D76" s="10"/>
      <c r="E76" s="10"/>
      <c r="F76" s="10"/>
      <c r="G76" s="10"/>
      <c r="H76" s="10"/>
      <c r="I76" s="10"/>
      <c r="J76" s="4"/>
      <c r="K76" s="10"/>
      <c r="L76" s="10"/>
      <c r="M76" s="10"/>
      <c r="N76" s="10"/>
      <c r="O76" s="2"/>
      <c r="P76" s="4"/>
      <c r="Q76" s="4"/>
      <c r="R76" s="4"/>
      <c r="S76" s="4"/>
      <c r="T76" s="4"/>
      <c r="U76" s="4"/>
      <c r="V76" s="4"/>
      <c r="W76" s="4"/>
      <c r="X76" s="4"/>
      <c r="Y76" s="4"/>
      <c r="Z76" s="4"/>
      <c r="AA76" s="4"/>
      <c r="AB76" s="4"/>
      <c r="AC76" s="3"/>
      <c r="AD76" s="3"/>
    </row>
    <row r="77" spans="1:30" ht="18" customHeight="1" x14ac:dyDescent="0.45">
      <c r="A77" s="1"/>
      <c r="B77" s="10"/>
      <c r="C77" s="10"/>
      <c r="D77" s="10"/>
      <c r="E77" s="10"/>
      <c r="F77" s="10"/>
      <c r="G77" s="10"/>
      <c r="H77" s="10"/>
      <c r="I77" s="10"/>
      <c r="J77" s="4"/>
      <c r="K77" s="10"/>
      <c r="L77" s="10"/>
      <c r="M77" s="10"/>
      <c r="N77" s="10"/>
      <c r="O77" s="2"/>
      <c r="P77" s="4"/>
      <c r="Q77" s="4"/>
      <c r="R77" s="4"/>
      <c r="S77" s="4"/>
      <c r="T77" s="4"/>
      <c r="U77" s="4"/>
      <c r="V77" s="4"/>
      <c r="W77" s="4"/>
      <c r="X77" s="4"/>
      <c r="Y77" s="4"/>
      <c r="Z77" s="4"/>
      <c r="AA77" s="4"/>
      <c r="AB77" s="4"/>
      <c r="AC77" s="3"/>
      <c r="AD77" s="3"/>
    </row>
    <row r="78" spans="1:30" ht="18" customHeight="1" x14ac:dyDescent="0.45">
      <c r="A78" s="1"/>
      <c r="B78" s="10"/>
      <c r="C78" s="11" t="s">
        <v>57</v>
      </c>
      <c r="D78" s="12"/>
      <c r="E78" s="13"/>
      <c r="F78" s="13"/>
      <c r="G78" s="11"/>
      <c r="H78" s="12"/>
      <c r="I78" s="13"/>
      <c r="J78" s="10"/>
      <c r="K78" s="10"/>
      <c r="L78" s="10"/>
      <c r="M78" s="10"/>
      <c r="N78" s="10"/>
      <c r="O78" s="4"/>
      <c r="P78" s="4"/>
      <c r="Q78" s="4"/>
      <c r="R78" s="4"/>
      <c r="S78" s="4"/>
      <c r="T78" s="4"/>
      <c r="U78" s="4"/>
      <c r="V78" s="4"/>
      <c r="W78" s="4"/>
      <c r="X78" s="4"/>
      <c r="Y78" s="4"/>
      <c r="Z78" s="4"/>
      <c r="AA78" s="4"/>
      <c r="AB78" s="4"/>
      <c r="AC78" s="3"/>
      <c r="AD78" s="3"/>
    </row>
    <row r="79" spans="1:30" ht="18" customHeight="1" x14ac:dyDescent="0.45">
      <c r="A79" s="1"/>
      <c r="B79" s="10"/>
      <c r="C79" s="10"/>
      <c r="D79" s="10"/>
      <c r="E79" s="10"/>
      <c r="F79" s="10"/>
      <c r="G79" s="10"/>
      <c r="H79" s="10"/>
      <c r="I79" s="10"/>
      <c r="J79" s="4"/>
      <c r="K79" s="10"/>
      <c r="L79" s="10"/>
      <c r="M79" s="10"/>
      <c r="N79" s="10"/>
      <c r="O79" s="4"/>
      <c r="P79" s="4"/>
      <c r="Q79" s="4"/>
      <c r="R79" s="4"/>
      <c r="S79" s="4"/>
      <c r="T79" s="4"/>
      <c r="U79" s="4"/>
      <c r="V79" s="4"/>
      <c r="W79" s="4"/>
      <c r="X79" s="4"/>
      <c r="Y79" s="4"/>
      <c r="Z79" s="4"/>
      <c r="AA79" s="4"/>
      <c r="AB79" s="4"/>
      <c r="AC79" s="3"/>
      <c r="AD79" s="3"/>
    </row>
    <row r="80" spans="1:30" ht="18" customHeight="1" x14ac:dyDescent="0.45">
      <c r="A80" s="1"/>
      <c r="B80" s="10"/>
      <c r="C80" s="10"/>
      <c r="D80" s="10"/>
      <c r="E80" s="10"/>
      <c r="F80" s="10"/>
      <c r="G80" s="10"/>
      <c r="H80" s="10"/>
      <c r="I80" s="10"/>
      <c r="J80" s="4"/>
      <c r="K80" s="10"/>
      <c r="L80" s="10"/>
      <c r="M80" s="10"/>
      <c r="N80" s="10"/>
      <c r="O80" s="4"/>
      <c r="P80" s="4"/>
      <c r="Q80" s="4"/>
      <c r="R80" s="4"/>
      <c r="S80" s="4"/>
      <c r="T80" s="4"/>
      <c r="U80" s="4"/>
      <c r="V80" s="4"/>
      <c r="W80" s="4"/>
      <c r="X80" s="4"/>
      <c r="Y80" s="4"/>
      <c r="Z80" s="4"/>
      <c r="AA80" s="4"/>
      <c r="AB80" s="4"/>
      <c r="AC80" s="3"/>
      <c r="AD80" s="3"/>
    </row>
    <row r="81" spans="1:30" ht="18" customHeight="1" x14ac:dyDescent="0.45">
      <c r="A81" s="1"/>
      <c r="B81" s="10"/>
      <c r="C81" s="2"/>
      <c r="D81" s="163" t="s">
        <v>58</v>
      </c>
      <c r="E81" s="2"/>
      <c r="F81" s="2"/>
      <c r="G81" s="2"/>
      <c r="H81" s="14">
        <v>30</v>
      </c>
      <c r="I81" s="10"/>
      <c r="J81" s="4"/>
      <c r="K81" s="158" t="s">
        <v>59</v>
      </c>
      <c r="L81" s="268" t="s">
        <v>308</v>
      </c>
      <c r="M81" s="268"/>
      <c r="N81" s="268"/>
      <c r="O81" s="268"/>
      <c r="P81" s="268"/>
      <c r="Q81" s="268"/>
      <c r="R81" s="268"/>
      <c r="S81" s="268"/>
      <c r="T81" s="268"/>
      <c r="U81" s="268"/>
      <c r="V81" s="268"/>
      <c r="W81" s="268"/>
      <c r="X81" s="268"/>
      <c r="Y81" s="268"/>
      <c r="Z81" s="268"/>
      <c r="AA81" s="4"/>
      <c r="AB81" s="4"/>
      <c r="AC81" s="3"/>
      <c r="AD81" s="3"/>
    </row>
    <row r="82" spans="1:30" ht="18" customHeight="1" x14ac:dyDescent="0.45">
      <c r="A82" s="1"/>
      <c r="B82" s="10"/>
      <c r="C82" s="10"/>
      <c r="D82" s="10"/>
      <c r="E82" s="10"/>
      <c r="F82" s="10"/>
      <c r="G82" s="16"/>
      <c r="H82" s="17"/>
      <c r="I82" s="10"/>
      <c r="J82" s="10"/>
      <c r="K82" s="10"/>
      <c r="L82" s="268"/>
      <c r="M82" s="268"/>
      <c r="N82" s="268"/>
      <c r="O82" s="268"/>
      <c r="P82" s="268"/>
      <c r="Q82" s="268"/>
      <c r="R82" s="268"/>
      <c r="S82" s="268"/>
      <c r="T82" s="268"/>
      <c r="U82" s="268"/>
      <c r="V82" s="268"/>
      <c r="W82" s="268"/>
      <c r="X82" s="268"/>
      <c r="Y82" s="268"/>
      <c r="Z82" s="268"/>
      <c r="AA82" s="4"/>
      <c r="AB82" s="4"/>
      <c r="AC82" s="3"/>
      <c r="AD82" s="3"/>
    </row>
    <row r="83" spans="1:30" ht="18" customHeight="1" x14ac:dyDescent="0.45">
      <c r="A83" s="1"/>
      <c r="B83" s="10"/>
      <c r="C83" s="10"/>
      <c r="D83" s="10"/>
      <c r="E83" s="10"/>
      <c r="F83" s="10"/>
      <c r="G83" s="10"/>
      <c r="H83" s="10"/>
      <c r="I83" s="10"/>
      <c r="J83" s="10"/>
      <c r="K83" s="10"/>
      <c r="L83" s="268"/>
      <c r="M83" s="268"/>
      <c r="N83" s="268"/>
      <c r="O83" s="268"/>
      <c r="P83" s="268"/>
      <c r="Q83" s="268"/>
      <c r="R83" s="268"/>
      <c r="S83" s="268"/>
      <c r="T83" s="268"/>
      <c r="U83" s="268"/>
      <c r="V83" s="268"/>
      <c r="W83" s="268"/>
      <c r="X83" s="268"/>
      <c r="Y83" s="268"/>
      <c r="Z83" s="268"/>
      <c r="AA83" s="4"/>
      <c r="AB83" s="4"/>
      <c r="AC83" s="3"/>
      <c r="AD83" s="3"/>
    </row>
    <row r="84" spans="1:30" ht="18" customHeight="1" x14ac:dyDescent="0.45">
      <c r="A84" s="1"/>
      <c r="B84" s="10"/>
      <c r="C84" s="10"/>
      <c r="D84" s="10"/>
      <c r="E84" s="10"/>
      <c r="F84" s="10"/>
      <c r="G84" s="10"/>
      <c r="H84" s="10"/>
      <c r="I84" s="10"/>
      <c r="J84" s="10"/>
      <c r="K84" s="10"/>
      <c r="L84" s="268"/>
      <c r="M84" s="268"/>
      <c r="N84" s="268"/>
      <c r="O84" s="268"/>
      <c r="P84" s="268"/>
      <c r="Q84" s="268"/>
      <c r="R84" s="268"/>
      <c r="S84" s="268"/>
      <c r="T84" s="268"/>
      <c r="U84" s="268"/>
      <c r="V84" s="268"/>
      <c r="W84" s="268"/>
      <c r="X84" s="268"/>
      <c r="Y84" s="268"/>
      <c r="Z84" s="268"/>
      <c r="AA84" s="4"/>
      <c r="AB84" s="4"/>
      <c r="AC84" s="3"/>
      <c r="AD84" s="3"/>
    </row>
    <row r="85" spans="1:30" ht="18" customHeight="1" x14ac:dyDescent="0.45">
      <c r="A85" s="1"/>
      <c r="B85" s="10"/>
      <c r="C85" s="10"/>
      <c r="D85" s="10"/>
      <c r="E85" s="10"/>
      <c r="F85" s="10"/>
      <c r="G85" s="10"/>
      <c r="H85" s="10"/>
      <c r="I85" s="10"/>
      <c r="J85" s="10"/>
      <c r="K85" s="10"/>
      <c r="L85" s="4" t="s">
        <v>60</v>
      </c>
      <c r="M85" s="4"/>
      <c r="N85" s="4"/>
      <c r="O85" s="4"/>
      <c r="P85" s="4"/>
      <c r="Q85" s="4"/>
      <c r="R85" s="4"/>
      <c r="S85" s="4"/>
      <c r="T85" s="4"/>
      <c r="U85" s="4"/>
      <c r="V85" s="4"/>
      <c r="W85" s="4"/>
      <c r="X85" s="4"/>
      <c r="Y85" s="4"/>
      <c r="Z85" s="4"/>
      <c r="AA85" s="4"/>
      <c r="AB85" s="4"/>
      <c r="AC85" s="3"/>
      <c r="AD85" s="3"/>
    </row>
    <row r="86" spans="1:30" ht="18" customHeight="1" x14ac:dyDescent="0.45">
      <c r="A86" s="1"/>
      <c r="B86" s="10"/>
      <c r="C86" s="10"/>
      <c r="D86" s="10"/>
      <c r="E86" s="10"/>
      <c r="F86" s="10"/>
      <c r="G86" s="10"/>
      <c r="H86" s="10"/>
      <c r="I86" s="10"/>
      <c r="J86" s="10"/>
      <c r="K86" s="10"/>
      <c r="L86" s="264" t="s">
        <v>237</v>
      </c>
      <c r="M86" s="264"/>
      <c r="N86" s="264"/>
      <c r="O86" s="264"/>
      <c r="P86" s="264"/>
      <c r="Q86" s="264"/>
      <c r="R86" s="264"/>
      <c r="S86" s="264"/>
      <c r="T86" s="264"/>
      <c r="U86" s="264"/>
      <c r="V86" s="264"/>
      <c r="W86" s="264"/>
      <c r="X86" s="264"/>
      <c r="Y86" s="264"/>
      <c r="Z86" s="264"/>
      <c r="AA86" s="4"/>
      <c r="AB86" s="4"/>
      <c r="AC86" s="3"/>
      <c r="AD86" s="3"/>
    </row>
    <row r="87" spans="1:30" ht="18" customHeight="1" x14ac:dyDescent="0.45">
      <c r="A87" s="1"/>
      <c r="B87" s="10"/>
      <c r="C87" s="10"/>
      <c r="D87" s="10"/>
      <c r="E87" s="10"/>
      <c r="F87" s="10"/>
      <c r="G87" s="10"/>
      <c r="H87" s="10"/>
      <c r="I87" s="10"/>
      <c r="J87" s="10"/>
      <c r="K87" s="10"/>
      <c r="L87" s="264"/>
      <c r="M87" s="264"/>
      <c r="N87" s="264"/>
      <c r="O87" s="264"/>
      <c r="P87" s="264"/>
      <c r="Q87" s="264"/>
      <c r="R87" s="264"/>
      <c r="S87" s="264"/>
      <c r="T87" s="264"/>
      <c r="U87" s="264"/>
      <c r="V87" s="264"/>
      <c r="W87" s="264"/>
      <c r="X87" s="264"/>
      <c r="Y87" s="264"/>
      <c r="Z87" s="264"/>
      <c r="AA87" s="4"/>
      <c r="AB87" s="4"/>
      <c r="AC87" s="3"/>
      <c r="AD87" s="3"/>
    </row>
    <row r="88" spans="1:30" ht="18" customHeight="1" x14ac:dyDescent="0.45">
      <c r="A88" s="1"/>
      <c r="B88" s="10"/>
      <c r="C88" s="10"/>
      <c r="D88" s="10"/>
      <c r="E88" s="10"/>
      <c r="F88" s="10"/>
      <c r="G88" s="10"/>
      <c r="H88" s="10"/>
      <c r="I88" s="10"/>
      <c r="J88" s="10"/>
      <c r="K88" s="10"/>
      <c r="L88" s="264"/>
      <c r="M88" s="264"/>
      <c r="N88" s="264"/>
      <c r="O88" s="264"/>
      <c r="P88" s="264"/>
      <c r="Q88" s="264"/>
      <c r="R88" s="264"/>
      <c r="S88" s="264"/>
      <c r="T88" s="264"/>
      <c r="U88" s="264"/>
      <c r="V88" s="264"/>
      <c r="W88" s="264"/>
      <c r="X88" s="264"/>
      <c r="Y88" s="264"/>
      <c r="Z88" s="264"/>
      <c r="AA88" s="4"/>
      <c r="AB88" s="4"/>
      <c r="AC88" s="3"/>
      <c r="AD88" s="3"/>
    </row>
    <row r="89" spans="1:30" ht="18" customHeight="1" x14ac:dyDescent="0.45">
      <c r="A89" s="1"/>
      <c r="B89" s="10"/>
      <c r="C89" s="10"/>
      <c r="D89" s="10"/>
      <c r="E89" s="10"/>
      <c r="F89" s="10"/>
      <c r="G89" s="10"/>
      <c r="H89" s="10"/>
      <c r="I89" s="10"/>
      <c r="J89" s="10"/>
      <c r="K89" s="10"/>
      <c r="L89" s="264"/>
      <c r="M89" s="264"/>
      <c r="N89" s="264"/>
      <c r="O89" s="264"/>
      <c r="P89" s="264"/>
      <c r="Q89" s="264"/>
      <c r="R89" s="264"/>
      <c r="S89" s="264"/>
      <c r="T89" s="264"/>
      <c r="U89" s="264"/>
      <c r="V89" s="264"/>
      <c r="W89" s="264"/>
      <c r="X89" s="264"/>
      <c r="Y89" s="264"/>
      <c r="Z89" s="264"/>
      <c r="AA89" s="4"/>
      <c r="AB89" s="4"/>
      <c r="AC89" s="3"/>
      <c r="AD89" s="3"/>
    </row>
    <row r="90" spans="1:30" ht="18" customHeight="1" x14ac:dyDescent="0.45">
      <c r="A90" s="1"/>
      <c r="B90" s="10"/>
      <c r="C90" s="10"/>
      <c r="D90" s="10"/>
      <c r="E90" s="10"/>
      <c r="F90" s="10"/>
      <c r="G90" s="10"/>
      <c r="H90" s="10"/>
      <c r="I90" s="10"/>
      <c r="J90" s="10"/>
      <c r="K90" s="10"/>
      <c r="L90" s="259" t="s">
        <v>61</v>
      </c>
      <c r="M90" s="259"/>
      <c r="N90" s="259"/>
      <c r="O90" s="259"/>
      <c r="P90" s="259"/>
      <c r="Q90" s="259"/>
      <c r="R90" s="259"/>
      <c r="S90" s="259"/>
      <c r="T90" s="259"/>
      <c r="U90" s="259"/>
      <c r="V90" s="259"/>
      <c r="W90" s="259"/>
      <c r="X90" s="259"/>
      <c r="Y90" s="259"/>
      <c r="Z90" s="259"/>
      <c r="AA90" s="4"/>
      <c r="AB90" s="4"/>
      <c r="AC90" s="3"/>
      <c r="AD90" s="3"/>
    </row>
    <row r="91" spans="1:30" ht="18" customHeight="1" x14ac:dyDescent="0.45">
      <c r="A91" s="1"/>
      <c r="B91" s="10"/>
      <c r="C91" s="10"/>
      <c r="D91" s="10"/>
      <c r="E91" s="10"/>
      <c r="F91" s="10"/>
      <c r="G91" s="10"/>
      <c r="H91" s="10"/>
      <c r="I91" s="10"/>
      <c r="J91" s="10"/>
      <c r="K91" s="10"/>
      <c r="L91" s="259"/>
      <c r="M91" s="259"/>
      <c r="N91" s="259"/>
      <c r="O91" s="259"/>
      <c r="P91" s="259"/>
      <c r="Q91" s="259"/>
      <c r="R91" s="259"/>
      <c r="S91" s="259"/>
      <c r="T91" s="259"/>
      <c r="U91" s="259"/>
      <c r="V91" s="259"/>
      <c r="W91" s="259"/>
      <c r="X91" s="259"/>
      <c r="Y91" s="259"/>
      <c r="Z91" s="259"/>
      <c r="AA91" s="4"/>
      <c r="AB91" s="4"/>
      <c r="AC91" s="3"/>
      <c r="AD91" s="3"/>
    </row>
    <row r="92" spans="1:30" ht="18" customHeight="1" x14ac:dyDescent="0.45">
      <c r="A92" s="1"/>
      <c r="B92" s="10"/>
      <c r="C92" s="10"/>
      <c r="D92" s="10"/>
      <c r="E92" s="10"/>
      <c r="F92" s="10"/>
      <c r="G92" s="10"/>
      <c r="H92" s="10"/>
      <c r="I92" s="10"/>
      <c r="J92" s="10"/>
      <c r="K92" s="10"/>
      <c r="L92" s="133" t="s">
        <v>309</v>
      </c>
      <c r="M92" s="10"/>
      <c r="N92" s="10"/>
      <c r="O92" s="4"/>
      <c r="P92" s="4"/>
      <c r="Q92" s="4"/>
      <c r="R92" s="4"/>
      <c r="S92" s="4"/>
      <c r="T92" s="4"/>
      <c r="U92" s="4"/>
      <c r="V92" s="4"/>
      <c r="W92" s="4"/>
      <c r="X92" s="4"/>
      <c r="Y92" s="4"/>
      <c r="Z92" s="4"/>
      <c r="AA92" s="4"/>
      <c r="AB92" s="4"/>
      <c r="AC92" s="3"/>
      <c r="AD92" s="3"/>
    </row>
    <row r="93" spans="1:30" ht="18" customHeight="1" x14ac:dyDescent="0.45">
      <c r="A93" s="1"/>
      <c r="B93" s="10"/>
      <c r="C93" s="10"/>
      <c r="D93" s="10"/>
      <c r="E93" s="10"/>
      <c r="F93" s="10"/>
      <c r="G93" s="10"/>
      <c r="H93" s="10"/>
      <c r="I93" s="10"/>
      <c r="J93" s="10"/>
      <c r="K93" s="10"/>
      <c r="L93" s="10"/>
      <c r="M93" s="10"/>
      <c r="N93" s="10"/>
      <c r="O93" s="4"/>
      <c r="P93" s="4"/>
      <c r="Q93" s="4"/>
      <c r="R93" s="4"/>
      <c r="S93" s="4"/>
      <c r="T93" s="4"/>
      <c r="U93" s="4"/>
      <c r="V93" s="4"/>
      <c r="W93" s="4"/>
      <c r="X93" s="4"/>
      <c r="Y93" s="4"/>
      <c r="Z93" s="4"/>
      <c r="AA93" s="4"/>
      <c r="AB93" s="4"/>
      <c r="AC93" s="3"/>
      <c r="AD93" s="3"/>
    </row>
    <row r="94" spans="1:30" ht="18" customHeight="1" x14ac:dyDescent="0.45">
      <c r="A94" s="1"/>
      <c r="B94" s="10"/>
      <c r="C94" s="10"/>
      <c r="D94" s="10"/>
      <c r="E94" s="10"/>
      <c r="F94" s="10"/>
      <c r="G94" s="10"/>
      <c r="H94" s="10"/>
      <c r="I94" s="10"/>
      <c r="J94" s="10"/>
      <c r="K94" s="10"/>
      <c r="L94" s="10"/>
      <c r="M94" s="10"/>
      <c r="N94" s="10"/>
      <c r="O94" s="4"/>
      <c r="P94" s="4"/>
      <c r="Q94" s="4"/>
      <c r="R94" s="4"/>
      <c r="S94" s="4"/>
      <c r="T94" s="4"/>
      <c r="U94" s="4"/>
      <c r="V94" s="4"/>
      <c r="W94" s="4"/>
      <c r="X94" s="4"/>
      <c r="Y94" s="4"/>
      <c r="Z94" s="4"/>
      <c r="AA94" s="4"/>
      <c r="AB94" s="4"/>
      <c r="AC94" s="3"/>
      <c r="AD94" s="3"/>
    </row>
    <row r="95" spans="1:30" ht="18" customHeight="1" x14ac:dyDescent="0.45">
      <c r="A95" s="1"/>
      <c r="B95" s="10"/>
      <c r="C95" s="10"/>
      <c r="D95" s="2" t="s">
        <v>62</v>
      </c>
      <c r="E95" s="2"/>
      <c r="F95" s="2"/>
      <c r="G95" s="2"/>
      <c r="H95" s="14">
        <v>2024</v>
      </c>
      <c r="I95" s="10"/>
      <c r="J95" s="10"/>
      <c r="K95" s="158" t="s">
        <v>64</v>
      </c>
      <c r="L95" s="268" t="s">
        <v>403</v>
      </c>
      <c r="M95" s="268"/>
      <c r="N95" s="268"/>
      <c r="O95" s="268"/>
      <c r="P95" s="268"/>
      <c r="Q95" s="268"/>
      <c r="R95" s="268"/>
      <c r="S95" s="268"/>
      <c r="T95" s="268"/>
      <c r="U95" s="268"/>
      <c r="V95" s="268"/>
      <c r="W95" s="268"/>
      <c r="X95" s="268"/>
      <c r="Y95" s="268"/>
      <c r="Z95" s="268"/>
      <c r="AA95" s="4"/>
      <c r="AB95" s="4"/>
      <c r="AC95" s="3"/>
      <c r="AD95" s="3"/>
    </row>
    <row r="96" spans="1:30" ht="18" customHeight="1" x14ac:dyDescent="0.45">
      <c r="A96" s="1"/>
      <c r="B96" s="10"/>
      <c r="C96" s="10"/>
      <c r="D96" s="2"/>
      <c r="E96" s="2"/>
      <c r="F96" s="2"/>
      <c r="G96" s="2"/>
      <c r="H96" s="10"/>
      <c r="I96" s="10"/>
      <c r="J96" s="10"/>
      <c r="K96" s="15"/>
      <c r="L96" s="268"/>
      <c r="M96" s="268"/>
      <c r="N96" s="268"/>
      <c r="O96" s="268"/>
      <c r="P96" s="268"/>
      <c r="Q96" s="268"/>
      <c r="R96" s="268"/>
      <c r="S96" s="268"/>
      <c r="T96" s="268"/>
      <c r="U96" s="268"/>
      <c r="V96" s="268"/>
      <c r="W96" s="268"/>
      <c r="X96" s="268"/>
      <c r="Y96" s="268"/>
      <c r="Z96" s="268"/>
      <c r="AA96" s="4"/>
      <c r="AB96" s="4"/>
      <c r="AC96" s="3"/>
      <c r="AD96" s="3"/>
    </row>
    <row r="97" spans="1:30" ht="18" customHeight="1" x14ac:dyDescent="0.45">
      <c r="A97" s="1"/>
      <c r="B97" s="10"/>
      <c r="C97" s="10"/>
      <c r="D97" s="2"/>
      <c r="E97" s="2"/>
      <c r="F97" s="2"/>
      <c r="G97" s="2"/>
      <c r="H97" s="10"/>
      <c r="I97" s="10"/>
      <c r="J97" s="10"/>
      <c r="K97" s="15"/>
      <c r="L97" s="268"/>
      <c r="M97" s="268"/>
      <c r="N97" s="268"/>
      <c r="O97" s="268"/>
      <c r="P97" s="268"/>
      <c r="Q97" s="268"/>
      <c r="R97" s="268"/>
      <c r="S97" s="268"/>
      <c r="T97" s="268"/>
      <c r="U97" s="268"/>
      <c r="V97" s="268"/>
      <c r="W97" s="268"/>
      <c r="X97" s="268"/>
      <c r="Y97" s="268"/>
      <c r="Z97" s="268"/>
      <c r="AA97" s="4"/>
      <c r="AB97" s="4"/>
      <c r="AC97" s="3"/>
      <c r="AD97" s="3"/>
    </row>
    <row r="98" spans="1:30" ht="18" customHeight="1" x14ac:dyDescent="0.45">
      <c r="A98" s="1"/>
      <c r="B98" s="10"/>
      <c r="C98" s="10"/>
      <c r="D98" s="10"/>
      <c r="E98" s="10"/>
      <c r="F98" s="10"/>
      <c r="G98" s="10"/>
      <c r="H98" s="10"/>
      <c r="I98" s="10"/>
      <c r="J98" s="10"/>
      <c r="K98" s="10"/>
      <c r="L98" s="18"/>
      <c r="M98" s="19"/>
      <c r="N98" s="19"/>
      <c r="O98" s="19"/>
      <c r="P98" s="19"/>
      <c r="Q98" s="19"/>
      <c r="R98" s="19"/>
      <c r="S98" s="19"/>
      <c r="T98" s="19"/>
      <c r="U98" s="19"/>
      <c r="V98" s="19"/>
      <c r="W98" s="19"/>
      <c r="X98" s="19"/>
      <c r="Y98" s="19"/>
      <c r="Z98" s="19"/>
      <c r="AA98" s="4"/>
      <c r="AB98" s="4"/>
      <c r="AC98" s="3"/>
      <c r="AD98" s="3"/>
    </row>
    <row r="99" spans="1:30" ht="18" customHeight="1" x14ac:dyDescent="0.45">
      <c r="A99" s="1"/>
      <c r="B99" s="10"/>
      <c r="C99" s="10"/>
      <c r="D99" s="2" t="s">
        <v>65</v>
      </c>
      <c r="E99" s="2"/>
      <c r="F99" s="2"/>
      <c r="G99" s="2"/>
      <c r="H99" s="20">
        <v>0.03</v>
      </c>
      <c r="I99" s="10"/>
      <c r="J99" s="10"/>
      <c r="K99" s="158" t="s">
        <v>66</v>
      </c>
      <c r="L99" s="257" t="s">
        <v>235</v>
      </c>
      <c r="M99" s="257"/>
      <c r="N99" s="257"/>
      <c r="O99" s="257"/>
      <c r="P99" s="257"/>
      <c r="Q99" s="257"/>
      <c r="R99" s="257"/>
      <c r="S99" s="257"/>
      <c r="T99" s="257"/>
      <c r="U99" s="257"/>
      <c r="V99" s="257"/>
      <c r="W99" s="257"/>
      <c r="X99" s="257"/>
      <c r="Y99" s="257"/>
      <c r="Z99" s="257"/>
      <c r="AA99" s="4"/>
      <c r="AB99" s="4"/>
      <c r="AC99" s="3"/>
      <c r="AD99" s="3"/>
    </row>
    <row r="100" spans="1:30" ht="18" customHeight="1" x14ac:dyDescent="0.45">
      <c r="A100" s="1"/>
      <c r="B100" s="10"/>
      <c r="C100" s="10"/>
      <c r="D100" s="10"/>
      <c r="E100" s="10"/>
      <c r="F100" s="10"/>
      <c r="G100" s="10"/>
      <c r="H100" s="10"/>
      <c r="I100" s="10"/>
      <c r="J100" s="10"/>
      <c r="K100" s="10"/>
      <c r="L100" s="257"/>
      <c r="M100" s="257"/>
      <c r="N100" s="257"/>
      <c r="O100" s="257"/>
      <c r="P100" s="257"/>
      <c r="Q100" s="257"/>
      <c r="R100" s="257"/>
      <c r="S100" s="257"/>
      <c r="T100" s="257"/>
      <c r="U100" s="257"/>
      <c r="V100" s="257"/>
      <c r="W100" s="257"/>
      <c r="X100" s="257"/>
      <c r="Y100" s="257"/>
      <c r="Z100" s="257"/>
      <c r="AA100" s="4"/>
      <c r="AB100" s="4"/>
      <c r="AC100" s="3"/>
      <c r="AD100" s="3"/>
    </row>
    <row r="101" spans="1:30" ht="18" customHeight="1" x14ac:dyDescent="0.45">
      <c r="A101" s="1"/>
      <c r="B101" s="10"/>
      <c r="C101" s="10"/>
      <c r="D101" s="10"/>
      <c r="E101" s="10"/>
      <c r="F101" s="10"/>
      <c r="G101" s="10"/>
      <c r="H101" s="10"/>
      <c r="I101" s="10"/>
      <c r="J101" s="10"/>
      <c r="K101" s="10"/>
      <c r="L101" s="257"/>
      <c r="M101" s="257"/>
      <c r="N101" s="257"/>
      <c r="O101" s="257"/>
      <c r="P101" s="257"/>
      <c r="Q101" s="257"/>
      <c r="R101" s="257"/>
      <c r="S101" s="257"/>
      <c r="T101" s="257"/>
      <c r="U101" s="257"/>
      <c r="V101" s="257"/>
      <c r="W101" s="257"/>
      <c r="X101" s="257"/>
      <c r="Y101" s="257"/>
      <c r="Z101" s="257"/>
      <c r="AA101" s="4"/>
      <c r="AB101" s="4"/>
      <c r="AC101" s="3"/>
      <c r="AD101" s="3"/>
    </row>
    <row r="102" spans="1:30" ht="18" customHeight="1" x14ac:dyDescent="0.45">
      <c r="A102" s="1"/>
      <c r="B102" s="10"/>
      <c r="C102" s="10"/>
      <c r="D102" s="10"/>
      <c r="E102" s="10"/>
      <c r="F102" s="10"/>
      <c r="G102" s="10"/>
      <c r="H102" s="10"/>
      <c r="I102" s="10"/>
      <c r="J102" s="10"/>
      <c r="K102" s="10"/>
      <c r="L102" s="18" t="s">
        <v>63</v>
      </c>
      <c r="M102" s="10"/>
      <c r="N102" s="10"/>
      <c r="O102" s="4"/>
      <c r="P102" s="4"/>
      <c r="Q102" s="4"/>
      <c r="R102" s="4"/>
      <c r="S102" s="4"/>
      <c r="T102" s="4"/>
      <c r="U102" s="4"/>
      <c r="V102" s="4"/>
      <c r="W102" s="4"/>
      <c r="X102" s="4"/>
      <c r="Y102" s="4"/>
      <c r="Z102" s="4"/>
      <c r="AA102" s="4"/>
      <c r="AB102" s="4"/>
      <c r="AC102" s="3"/>
      <c r="AD102" s="3"/>
    </row>
    <row r="103" spans="1:30" ht="18" customHeight="1" x14ac:dyDescent="0.45">
      <c r="A103" s="1"/>
      <c r="B103" s="10"/>
      <c r="C103" s="10"/>
      <c r="D103" s="10"/>
      <c r="E103" s="10"/>
      <c r="F103" s="10"/>
      <c r="G103" s="10"/>
      <c r="H103" s="10"/>
      <c r="I103" s="10"/>
      <c r="J103" s="10"/>
      <c r="K103" s="10"/>
      <c r="L103" s="10"/>
      <c r="M103" s="10"/>
      <c r="N103" s="10"/>
      <c r="O103" s="4"/>
      <c r="P103" s="4"/>
      <c r="Q103" s="4"/>
      <c r="R103" s="4"/>
      <c r="S103" s="4"/>
      <c r="T103" s="4"/>
      <c r="U103" s="4"/>
      <c r="V103" s="4"/>
      <c r="W103" s="4"/>
      <c r="X103" s="4"/>
      <c r="Y103" s="4"/>
      <c r="Z103" s="4"/>
      <c r="AA103" s="4"/>
      <c r="AB103" s="4"/>
      <c r="AC103" s="3"/>
      <c r="AD103" s="3"/>
    </row>
    <row r="104" spans="1:30" ht="18" customHeight="1" x14ac:dyDescent="0.45">
      <c r="A104" s="1"/>
      <c r="B104" s="10"/>
      <c r="C104" s="10"/>
      <c r="D104" s="10"/>
      <c r="E104" s="10"/>
      <c r="F104" s="10"/>
      <c r="G104" s="10"/>
      <c r="H104" s="10"/>
      <c r="I104" s="10"/>
      <c r="J104" s="10"/>
      <c r="K104" s="10"/>
      <c r="L104" s="10"/>
      <c r="M104" s="10"/>
      <c r="N104" s="10"/>
      <c r="O104" s="4"/>
      <c r="P104" s="4"/>
      <c r="Q104" s="4"/>
      <c r="R104" s="4"/>
      <c r="S104" s="4"/>
      <c r="T104" s="4"/>
      <c r="U104" s="4"/>
      <c r="V104" s="4"/>
      <c r="W104" s="4"/>
      <c r="X104" s="4"/>
      <c r="Y104" s="4"/>
      <c r="Z104" s="4"/>
      <c r="AA104" s="4"/>
      <c r="AB104" s="4"/>
      <c r="AC104" s="3"/>
      <c r="AD104" s="3"/>
    </row>
    <row r="105" spans="1:30" ht="18" customHeight="1" x14ac:dyDescent="0.45">
      <c r="A105" s="1"/>
      <c r="B105" s="10"/>
      <c r="C105" s="10"/>
      <c r="D105" s="2" t="s">
        <v>68</v>
      </c>
      <c r="E105" s="2"/>
      <c r="F105" s="2"/>
      <c r="G105" s="2"/>
      <c r="H105" s="20">
        <v>0.04</v>
      </c>
      <c r="I105" s="10"/>
      <c r="J105" s="10"/>
      <c r="K105" s="158" t="s">
        <v>67</v>
      </c>
      <c r="L105" s="259" t="s">
        <v>236</v>
      </c>
      <c r="M105" s="259"/>
      <c r="N105" s="259"/>
      <c r="O105" s="259"/>
      <c r="P105" s="259"/>
      <c r="Q105" s="259"/>
      <c r="R105" s="259"/>
      <c r="S105" s="259"/>
      <c r="T105" s="259"/>
      <c r="U105" s="259"/>
      <c r="V105" s="259"/>
      <c r="W105" s="259"/>
      <c r="X105" s="259"/>
      <c r="Y105" s="259"/>
      <c r="Z105" s="259"/>
      <c r="AA105" s="4"/>
      <c r="AB105" s="4"/>
      <c r="AC105" s="3"/>
      <c r="AD105" s="3"/>
    </row>
    <row r="106" spans="1:30" ht="18" customHeight="1" x14ac:dyDescent="0.45">
      <c r="A106" s="1"/>
      <c r="B106" s="10"/>
      <c r="C106" s="10"/>
      <c r="D106" s="10"/>
      <c r="E106" s="10"/>
      <c r="F106" s="10"/>
      <c r="G106" s="10"/>
      <c r="H106" s="10"/>
      <c r="I106" s="10"/>
      <c r="J106" s="10"/>
      <c r="K106" s="10"/>
      <c r="L106" s="259"/>
      <c r="M106" s="259"/>
      <c r="N106" s="259"/>
      <c r="O106" s="259"/>
      <c r="P106" s="259"/>
      <c r="Q106" s="259"/>
      <c r="R106" s="259"/>
      <c r="S106" s="259"/>
      <c r="T106" s="259"/>
      <c r="U106" s="259"/>
      <c r="V106" s="259"/>
      <c r="W106" s="259"/>
      <c r="X106" s="259"/>
      <c r="Y106" s="259"/>
      <c r="Z106" s="259"/>
      <c r="AA106" s="4"/>
      <c r="AB106" s="4"/>
      <c r="AC106" s="3"/>
      <c r="AD106" s="3"/>
    </row>
    <row r="107" spans="1:30" ht="18" customHeight="1" x14ac:dyDescent="0.45">
      <c r="A107" s="1"/>
      <c r="B107" s="10"/>
      <c r="C107" s="10"/>
      <c r="D107" s="10"/>
      <c r="E107" s="10"/>
      <c r="F107" s="10"/>
      <c r="G107" s="10"/>
      <c r="H107" s="10"/>
      <c r="I107" s="10"/>
      <c r="J107" s="10"/>
      <c r="K107" s="10"/>
      <c r="L107" s="257" t="s">
        <v>69</v>
      </c>
      <c r="M107" s="257"/>
      <c r="N107" s="257"/>
      <c r="O107" s="257"/>
      <c r="P107" s="257"/>
      <c r="Q107" s="257"/>
      <c r="R107" s="257"/>
      <c r="S107" s="257"/>
      <c r="T107" s="257"/>
      <c r="U107" s="257"/>
      <c r="V107" s="257"/>
      <c r="W107" s="257"/>
      <c r="X107" s="257"/>
      <c r="Y107" s="257"/>
      <c r="Z107" s="257"/>
      <c r="AA107" s="4"/>
      <c r="AB107" s="4"/>
      <c r="AC107" s="3"/>
      <c r="AD107" s="3"/>
    </row>
    <row r="108" spans="1:30" ht="18" customHeight="1" x14ac:dyDescent="0.45">
      <c r="A108" s="1"/>
      <c r="B108" s="10"/>
      <c r="C108" s="10"/>
      <c r="D108" s="10"/>
      <c r="E108" s="10"/>
      <c r="F108" s="10"/>
      <c r="G108" s="10"/>
      <c r="H108" s="10"/>
      <c r="I108" s="10"/>
      <c r="J108" s="10"/>
      <c r="K108" s="10"/>
      <c r="L108" s="257"/>
      <c r="M108" s="257"/>
      <c r="N108" s="257"/>
      <c r="O108" s="257"/>
      <c r="P108" s="257"/>
      <c r="Q108" s="257"/>
      <c r="R108" s="257"/>
      <c r="S108" s="257"/>
      <c r="T108" s="257"/>
      <c r="U108" s="257"/>
      <c r="V108" s="257"/>
      <c r="W108" s="257"/>
      <c r="X108" s="257"/>
      <c r="Y108" s="257"/>
      <c r="Z108" s="257"/>
      <c r="AA108" s="4"/>
      <c r="AB108" s="4"/>
      <c r="AC108" s="3"/>
      <c r="AD108" s="3"/>
    </row>
    <row r="109" spans="1:30" ht="18" customHeight="1" x14ac:dyDescent="0.45">
      <c r="A109" s="1"/>
      <c r="B109" s="10"/>
      <c r="C109" s="10"/>
      <c r="D109" s="10"/>
      <c r="E109" s="10"/>
      <c r="F109" s="10"/>
      <c r="G109" s="10"/>
      <c r="H109" s="10"/>
      <c r="I109" s="10"/>
      <c r="J109" s="10"/>
      <c r="K109" s="10"/>
      <c r="L109" s="18" t="s">
        <v>63</v>
      </c>
      <c r="M109" s="10"/>
      <c r="N109" s="10"/>
      <c r="O109" s="4"/>
      <c r="P109" s="4"/>
      <c r="Q109" s="4"/>
      <c r="R109" s="4"/>
      <c r="S109" s="4"/>
      <c r="T109" s="4"/>
      <c r="U109" s="4"/>
      <c r="V109" s="4"/>
      <c r="W109" s="4"/>
      <c r="X109" s="4"/>
      <c r="Y109" s="4"/>
      <c r="Z109" s="4"/>
      <c r="AA109" s="4"/>
      <c r="AB109" s="4"/>
      <c r="AC109" s="3"/>
      <c r="AD109" s="3"/>
    </row>
    <row r="110" spans="1:30" ht="18" customHeight="1" x14ac:dyDescent="0.45">
      <c r="A110" s="1"/>
      <c r="B110" s="10"/>
      <c r="C110" s="10"/>
      <c r="D110" s="10"/>
      <c r="E110" s="10"/>
      <c r="F110" s="10"/>
      <c r="G110" s="10"/>
      <c r="H110" s="10"/>
      <c r="I110" s="10"/>
      <c r="J110" s="10"/>
      <c r="K110" s="10"/>
      <c r="L110" s="10"/>
      <c r="M110" s="10"/>
      <c r="N110" s="10"/>
      <c r="O110" s="4"/>
      <c r="P110" s="4"/>
      <c r="Q110" s="4"/>
      <c r="R110" s="4"/>
      <c r="S110" s="4"/>
      <c r="T110" s="4"/>
      <c r="U110" s="4"/>
      <c r="V110" s="4"/>
      <c r="W110" s="4"/>
      <c r="X110" s="4"/>
      <c r="Y110" s="4"/>
      <c r="Z110" s="4"/>
      <c r="AA110" s="4"/>
      <c r="AB110" s="4"/>
      <c r="AC110" s="3"/>
      <c r="AD110" s="3"/>
    </row>
    <row r="111" spans="1:30" ht="18" customHeight="1" x14ac:dyDescent="0.45">
      <c r="A111" s="1"/>
      <c r="B111" s="10"/>
      <c r="C111" s="10"/>
      <c r="D111" s="10"/>
      <c r="E111" s="10"/>
      <c r="F111" s="10"/>
      <c r="G111" s="10"/>
      <c r="H111" s="10"/>
      <c r="I111" s="10"/>
      <c r="J111" s="10"/>
      <c r="K111" s="10"/>
      <c r="L111" s="10"/>
      <c r="M111" s="10"/>
      <c r="N111" s="10"/>
      <c r="O111" s="4"/>
      <c r="P111" s="4"/>
      <c r="Q111" s="4"/>
      <c r="R111" s="4"/>
      <c r="S111" s="4"/>
      <c r="T111" s="4"/>
      <c r="U111" s="4"/>
      <c r="V111" s="4"/>
      <c r="W111" s="4"/>
      <c r="X111" s="4"/>
      <c r="Y111" s="4"/>
      <c r="Z111" s="4"/>
      <c r="AA111" s="4"/>
      <c r="AB111" s="4"/>
      <c r="AC111" s="3"/>
      <c r="AD111" s="3"/>
    </row>
    <row r="112" spans="1:30" ht="18" customHeight="1" x14ac:dyDescent="0.45">
      <c r="A112" s="1"/>
      <c r="B112" s="10"/>
      <c r="C112" s="10"/>
      <c r="D112" s="10"/>
      <c r="E112" s="10"/>
      <c r="F112" s="10"/>
      <c r="G112" s="10"/>
      <c r="H112" s="10"/>
      <c r="I112" s="10"/>
      <c r="J112" s="10"/>
      <c r="K112" s="10"/>
      <c r="L112" s="10"/>
      <c r="M112" s="10"/>
      <c r="N112" s="10"/>
      <c r="O112" s="4"/>
      <c r="P112" s="4"/>
      <c r="Q112" s="4"/>
      <c r="R112" s="4"/>
      <c r="S112" s="4"/>
      <c r="T112" s="4"/>
      <c r="U112" s="4"/>
      <c r="V112" s="4"/>
      <c r="W112" s="4"/>
      <c r="X112" s="4"/>
      <c r="Y112" s="4"/>
      <c r="Z112" s="4"/>
      <c r="AA112" s="4"/>
      <c r="AB112" s="4"/>
      <c r="AC112" s="3"/>
      <c r="AD112" s="3"/>
    </row>
    <row r="113" spans="1:30" ht="18" customHeight="1" x14ac:dyDescent="0.45">
      <c r="A113" s="1"/>
      <c r="B113" s="10"/>
      <c r="C113" s="11" t="s">
        <v>70</v>
      </c>
      <c r="D113" s="12"/>
      <c r="E113" s="13"/>
      <c r="F113" s="13"/>
      <c r="G113" s="11"/>
      <c r="H113" s="12"/>
      <c r="I113" s="13"/>
      <c r="J113" s="10"/>
      <c r="K113" s="10"/>
      <c r="L113" s="10"/>
      <c r="M113" s="10"/>
      <c r="N113" s="10"/>
      <c r="O113" s="4"/>
      <c r="P113" s="4"/>
      <c r="Q113" s="4"/>
      <c r="R113" s="4"/>
      <c r="S113" s="4"/>
      <c r="T113" s="4"/>
      <c r="U113" s="4"/>
      <c r="V113" s="4"/>
      <c r="W113" s="4"/>
      <c r="X113" s="4"/>
      <c r="Y113" s="4"/>
      <c r="Z113" s="4"/>
      <c r="AA113" s="4"/>
      <c r="AB113" s="4"/>
      <c r="AC113" s="3"/>
      <c r="AD113" s="3"/>
    </row>
    <row r="114" spans="1:30" ht="18" customHeight="1" x14ac:dyDescent="0.45">
      <c r="A114" s="1"/>
      <c r="B114" s="10"/>
      <c r="C114" s="10"/>
      <c r="D114" s="10"/>
      <c r="E114" s="10"/>
      <c r="F114" s="10"/>
      <c r="G114" s="10"/>
      <c r="H114" s="10"/>
      <c r="I114" s="10"/>
      <c r="J114" s="10"/>
      <c r="K114" s="10"/>
      <c r="L114" s="10"/>
      <c r="M114" s="10"/>
      <c r="N114" s="10"/>
      <c r="O114" s="4"/>
      <c r="P114" s="4"/>
      <c r="Q114" s="4"/>
      <c r="R114" s="4"/>
      <c r="S114" s="4"/>
      <c r="T114" s="4"/>
      <c r="U114" s="4"/>
      <c r="V114" s="4"/>
      <c r="W114" s="4"/>
      <c r="X114" s="4"/>
      <c r="Y114" s="4"/>
      <c r="Z114" s="4"/>
      <c r="AA114" s="4"/>
      <c r="AB114" s="4"/>
      <c r="AC114" s="3"/>
      <c r="AD114" s="3"/>
    </row>
    <row r="115" spans="1:30" ht="18" customHeight="1" x14ac:dyDescent="0.45">
      <c r="A115" s="1"/>
      <c r="B115" s="10"/>
      <c r="C115" s="10"/>
      <c r="D115" s="10"/>
      <c r="E115" s="10"/>
      <c r="F115" s="10"/>
      <c r="G115" s="10"/>
      <c r="H115" s="10"/>
      <c r="I115" s="10"/>
      <c r="J115" s="10"/>
      <c r="K115" s="10"/>
      <c r="L115" s="10"/>
      <c r="M115" s="10"/>
      <c r="N115" s="10"/>
      <c r="O115" s="4"/>
      <c r="P115" s="4"/>
      <c r="Q115" s="4"/>
      <c r="R115" s="4"/>
      <c r="S115" s="4"/>
      <c r="T115" s="4"/>
      <c r="U115" s="4"/>
      <c r="V115" s="4"/>
      <c r="W115" s="4"/>
      <c r="X115" s="4"/>
      <c r="Y115" s="4"/>
      <c r="Z115" s="4"/>
      <c r="AA115" s="4"/>
      <c r="AB115" s="4"/>
      <c r="AC115" s="3"/>
      <c r="AD115" s="3"/>
    </row>
    <row r="116" spans="1:30" ht="18" customHeight="1" x14ac:dyDescent="0.45">
      <c r="A116" s="1"/>
      <c r="B116" s="10"/>
      <c r="C116" s="10"/>
      <c r="D116" s="10"/>
      <c r="E116" s="10"/>
      <c r="F116" s="10"/>
      <c r="G116" s="10"/>
      <c r="H116" s="10"/>
      <c r="I116" s="10"/>
      <c r="J116" s="10"/>
      <c r="K116" s="10"/>
      <c r="L116" s="257" t="s">
        <v>71</v>
      </c>
      <c r="M116" s="257"/>
      <c r="N116" s="257"/>
      <c r="O116" s="257"/>
      <c r="P116" s="257"/>
      <c r="Q116" s="257"/>
      <c r="R116" s="257"/>
      <c r="S116" s="257"/>
      <c r="T116" s="257"/>
      <c r="U116" s="257"/>
      <c r="V116" s="257"/>
      <c r="W116" s="257"/>
      <c r="X116" s="257"/>
      <c r="Y116" s="257"/>
      <c r="Z116" s="257"/>
      <c r="AA116" s="4"/>
      <c r="AB116" s="4"/>
      <c r="AC116" s="3"/>
      <c r="AD116" s="3"/>
    </row>
    <row r="117" spans="1:30" ht="18" customHeight="1" x14ac:dyDescent="0.45">
      <c r="A117" s="1"/>
      <c r="B117" s="10"/>
      <c r="C117" s="10"/>
      <c r="D117" s="10"/>
      <c r="E117" s="10"/>
      <c r="F117" s="10"/>
      <c r="G117" s="10"/>
      <c r="H117" s="10"/>
      <c r="I117" s="10"/>
      <c r="J117" s="10"/>
      <c r="K117" s="10"/>
      <c r="L117" s="257"/>
      <c r="M117" s="257"/>
      <c r="N117" s="257"/>
      <c r="O117" s="257"/>
      <c r="P117" s="257"/>
      <c r="Q117" s="257"/>
      <c r="R117" s="257"/>
      <c r="S117" s="257"/>
      <c r="T117" s="257"/>
      <c r="U117" s="257"/>
      <c r="V117" s="257"/>
      <c r="W117" s="257"/>
      <c r="X117" s="257"/>
      <c r="Y117" s="257"/>
      <c r="Z117" s="257"/>
      <c r="AA117" s="4"/>
      <c r="AB117" s="4"/>
      <c r="AC117" s="3"/>
      <c r="AD117" s="3"/>
    </row>
    <row r="118" spans="1:30" ht="18" customHeight="1" x14ac:dyDescent="0.45">
      <c r="A118" s="1"/>
      <c r="B118" s="10"/>
      <c r="C118" s="10"/>
      <c r="D118" s="10"/>
      <c r="E118" s="10"/>
      <c r="F118" s="10"/>
      <c r="G118" s="10"/>
      <c r="H118" s="10"/>
      <c r="I118" s="10"/>
      <c r="J118" s="10"/>
      <c r="K118" s="10"/>
      <c r="L118" s="270" t="s">
        <v>1</v>
      </c>
      <c r="M118" s="270"/>
      <c r="N118" s="270"/>
      <c r="O118" s="270"/>
      <c r="P118" s="270"/>
      <c r="Q118" s="270"/>
      <c r="R118" s="270"/>
      <c r="S118" s="270"/>
      <c r="T118" s="270"/>
      <c r="U118" s="270"/>
      <c r="V118" s="270"/>
      <c r="W118" s="270"/>
      <c r="X118" s="270"/>
      <c r="Y118" s="270"/>
      <c r="Z118" s="270"/>
      <c r="AA118" s="4"/>
      <c r="AB118" s="4"/>
      <c r="AC118" s="3"/>
      <c r="AD118" s="3"/>
    </row>
    <row r="119" spans="1:30" ht="18" customHeight="1" x14ac:dyDescent="0.45">
      <c r="A119" s="1"/>
      <c r="B119" s="10"/>
      <c r="C119" s="10"/>
      <c r="D119" s="10"/>
      <c r="E119" s="10"/>
      <c r="F119" s="10"/>
      <c r="G119" s="10"/>
      <c r="H119" s="10"/>
      <c r="I119" s="10"/>
      <c r="J119" s="10"/>
      <c r="K119" s="10"/>
      <c r="L119" s="270" t="s">
        <v>2</v>
      </c>
      <c r="M119" s="270"/>
      <c r="N119" s="270"/>
      <c r="O119" s="270"/>
      <c r="P119" s="270"/>
      <c r="Q119" s="270"/>
      <c r="R119" s="270"/>
      <c r="S119" s="270"/>
      <c r="T119" s="270"/>
      <c r="U119" s="270"/>
      <c r="V119" s="270"/>
      <c r="W119" s="270"/>
      <c r="X119" s="270"/>
      <c r="Y119" s="270"/>
      <c r="Z119" s="270"/>
      <c r="AA119" s="4"/>
      <c r="AB119" s="4"/>
      <c r="AC119" s="3"/>
      <c r="AD119" s="3"/>
    </row>
    <row r="120" spans="1:30" ht="18" customHeight="1" x14ac:dyDescent="0.45">
      <c r="A120" s="1"/>
      <c r="B120" s="10"/>
      <c r="C120" s="10"/>
      <c r="D120" s="10"/>
      <c r="E120" s="10"/>
      <c r="F120" s="10"/>
      <c r="G120" s="10"/>
      <c r="H120" s="10"/>
      <c r="I120" s="10"/>
      <c r="J120" s="10"/>
      <c r="K120" s="10"/>
      <c r="L120" s="270"/>
      <c r="M120" s="270"/>
      <c r="N120" s="270"/>
      <c r="O120" s="270"/>
      <c r="P120" s="270"/>
      <c r="Q120" s="270"/>
      <c r="R120" s="270"/>
      <c r="S120" s="270"/>
      <c r="T120" s="270"/>
      <c r="U120" s="270"/>
      <c r="V120" s="270"/>
      <c r="W120" s="270"/>
      <c r="X120" s="270"/>
      <c r="Y120" s="270"/>
      <c r="Z120" s="270"/>
      <c r="AA120" s="4"/>
      <c r="AB120" s="4"/>
      <c r="AC120" s="3"/>
      <c r="AD120" s="3"/>
    </row>
    <row r="121" spans="1:30" ht="18" customHeight="1" x14ac:dyDescent="0.45">
      <c r="A121" s="1"/>
      <c r="B121" s="10"/>
      <c r="C121" s="2"/>
      <c r="D121" s="21" t="s">
        <v>74</v>
      </c>
      <c r="E121" s="2"/>
      <c r="F121" s="2"/>
      <c r="G121" s="2"/>
      <c r="H121" s="2"/>
      <c r="I121" s="22">
        <v>2014</v>
      </c>
      <c r="J121" s="2"/>
      <c r="K121" s="10"/>
      <c r="L121" s="10"/>
      <c r="M121" s="10"/>
      <c r="N121" s="10"/>
      <c r="O121" s="4"/>
      <c r="P121" s="4"/>
      <c r="Q121" s="4"/>
      <c r="R121" s="4"/>
      <c r="S121" s="4"/>
      <c r="T121" s="4"/>
      <c r="U121" s="4"/>
      <c r="V121" s="4"/>
      <c r="W121" s="4"/>
      <c r="X121" s="4"/>
      <c r="Y121" s="4"/>
      <c r="Z121" s="4"/>
      <c r="AA121" s="4"/>
      <c r="AB121" s="4"/>
      <c r="AC121" s="3"/>
      <c r="AD121" s="3"/>
    </row>
    <row r="122" spans="1:30" ht="18" customHeight="1" x14ac:dyDescent="0.45">
      <c r="A122" s="1"/>
      <c r="B122" s="10"/>
      <c r="C122" s="2"/>
      <c r="D122" s="271"/>
      <c r="E122" s="271"/>
      <c r="F122" s="271"/>
      <c r="G122" s="271"/>
      <c r="H122" s="2"/>
      <c r="I122" s="24"/>
      <c r="J122" s="2"/>
      <c r="K122" s="15" t="s">
        <v>72</v>
      </c>
      <c r="L122" s="257" t="s">
        <v>73</v>
      </c>
      <c r="M122" s="257"/>
      <c r="N122" s="257"/>
      <c r="O122" s="257"/>
      <c r="P122" s="257"/>
      <c r="Q122" s="257"/>
      <c r="R122" s="257"/>
      <c r="S122" s="257"/>
      <c r="T122" s="257"/>
      <c r="U122" s="257"/>
      <c r="V122" s="257"/>
      <c r="W122" s="257"/>
      <c r="X122" s="257"/>
      <c r="Y122" s="257"/>
      <c r="Z122" s="4"/>
      <c r="AA122" s="4"/>
      <c r="AB122" s="4"/>
      <c r="AC122" s="3"/>
      <c r="AD122" s="3"/>
    </row>
    <row r="123" spans="1:30" ht="18" customHeight="1" x14ac:dyDescent="0.45">
      <c r="A123" s="1"/>
      <c r="B123" s="10"/>
      <c r="C123" s="10"/>
      <c r="D123" s="25" t="s">
        <v>3</v>
      </c>
      <c r="E123" s="10"/>
      <c r="F123" s="10"/>
      <c r="G123" s="10"/>
      <c r="H123" s="10"/>
      <c r="I123" s="25" t="s">
        <v>3</v>
      </c>
      <c r="J123" s="10"/>
      <c r="K123" s="10"/>
      <c r="L123" s="2"/>
      <c r="M123" s="2"/>
      <c r="N123" s="2"/>
      <c r="O123" s="2"/>
      <c r="P123" s="2"/>
      <c r="Q123" s="2"/>
      <c r="R123" s="2"/>
      <c r="S123" s="2"/>
      <c r="T123" s="2"/>
      <c r="U123" s="2"/>
      <c r="V123" s="2"/>
      <c r="W123" s="2"/>
      <c r="X123" s="2"/>
      <c r="Y123" s="2"/>
      <c r="Z123" s="2"/>
      <c r="AA123" s="4"/>
      <c r="AB123" s="4"/>
      <c r="AC123" s="3"/>
      <c r="AD123" s="3"/>
    </row>
    <row r="124" spans="1:30" ht="18" customHeight="1" x14ac:dyDescent="0.45">
      <c r="A124" s="1"/>
      <c r="B124" s="10"/>
      <c r="C124" s="10"/>
      <c r="D124" s="25" t="s">
        <v>4</v>
      </c>
      <c r="E124" s="10"/>
      <c r="F124" s="10"/>
      <c r="G124" s="10"/>
      <c r="H124" s="10"/>
      <c r="I124" s="25" t="s">
        <v>5</v>
      </c>
      <c r="J124" s="10"/>
      <c r="K124" s="10"/>
      <c r="L124" s="2"/>
      <c r="M124" s="2"/>
      <c r="N124" s="2"/>
      <c r="O124" s="2"/>
      <c r="P124" s="2"/>
      <c r="Q124" s="2"/>
      <c r="R124" s="2"/>
      <c r="S124" s="2"/>
      <c r="T124" s="2"/>
      <c r="U124" s="2"/>
      <c r="V124" s="2"/>
      <c r="W124" s="2"/>
      <c r="X124" s="2"/>
      <c r="Y124" s="2"/>
      <c r="Z124" s="2"/>
      <c r="AA124" s="4"/>
      <c r="AB124" s="4"/>
      <c r="AC124" s="3"/>
      <c r="AD124" s="3"/>
    </row>
    <row r="125" spans="1:30" ht="18" customHeight="1" x14ac:dyDescent="0.45">
      <c r="A125" s="1"/>
      <c r="B125" s="10"/>
      <c r="C125" s="10"/>
      <c r="D125" s="10"/>
      <c r="E125" s="10"/>
      <c r="F125" s="10"/>
      <c r="G125" s="10"/>
      <c r="H125" s="10"/>
      <c r="I125" s="10"/>
      <c r="J125" s="10"/>
      <c r="K125" s="15" t="s">
        <v>75</v>
      </c>
      <c r="L125" s="257" t="s">
        <v>108</v>
      </c>
      <c r="M125" s="257"/>
      <c r="N125" s="257"/>
      <c r="O125" s="257"/>
      <c r="P125" s="257"/>
      <c r="Q125" s="257"/>
      <c r="R125" s="257"/>
      <c r="S125" s="257"/>
      <c r="T125" s="257"/>
      <c r="U125" s="257"/>
      <c r="V125" s="257"/>
      <c r="W125" s="257"/>
      <c r="X125" s="257"/>
      <c r="Y125" s="257"/>
      <c r="Z125" s="257"/>
      <c r="AA125" s="4"/>
      <c r="AB125" s="4"/>
      <c r="AC125" s="3"/>
      <c r="AD125" s="3"/>
    </row>
    <row r="126" spans="1:30" ht="18" customHeight="1" x14ac:dyDescent="0.45">
      <c r="A126" s="1"/>
      <c r="B126" s="10"/>
      <c r="C126" s="10"/>
      <c r="D126" s="10"/>
      <c r="E126" s="10"/>
      <c r="F126" s="10"/>
      <c r="G126" s="10"/>
      <c r="H126" s="10"/>
      <c r="I126" s="10"/>
      <c r="J126" s="10"/>
      <c r="K126" s="10"/>
      <c r="L126" s="257"/>
      <c r="M126" s="257"/>
      <c r="N126" s="257"/>
      <c r="O126" s="257"/>
      <c r="P126" s="257"/>
      <c r="Q126" s="257"/>
      <c r="R126" s="257"/>
      <c r="S126" s="257"/>
      <c r="T126" s="257"/>
      <c r="U126" s="257"/>
      <c r="V126" s="257"/>
      <c r="W126" s="257"/>
      <c r="X126" s="257"/>
      <c r="Y126" s="257"/>
      <c r="Z126" s="257"/>
      <c r="AA126" s="4"/>
      <c r="AB126" s="4"/>
      <c r="AC126" s="3"/>
      <c r="AD126" s="3"/>
    </row>
    <row r="127" spans="1:30" ht="18" customHeight="1" x14ac:dyDescent="0.45">
      <c r="A127" s="1"/>
      <c r="B127" s="10"/>
      <c r="C127" s="10"/>
      <c r="D127" s="10"/>
      <c r="E127" s="10"/>
      <c r="F127" s="10"/>
      <c r="G127" s="10"/>
      <c r="H127" s="10"/>
      <c r="I127" s="10"/>
      <c r="J127" s="10"/>
      <c r="K127" s="10"/>
      <c r="L127" s="18" t="s">
        <v>63</v>
      </c>
      <c r="M127" s="19"/>
      <c r="N127" s="19"/>
      <c r="O127" s="19"/>
      <c r="P127" s="19"/>
      <c r="Q127" s="19"/>
      <c r="R127" s="19"/>
      <c r="S127" s="19"/>
      <c r="T127" s="19"/>
      <c r="U127" s="19"/>
      <c r="V127" s="19"/>
      <c r="W127" s="19"/>
      <c r="X127" s="19"/>
      <c r="Y127" s="19"/>
      <c r="Z127" s="19"/>
      <c r="AA127" s="4"/>
      <c r="AB127" s="4"/>
      <c r="AC127" s="3"/>
      <c r="AD127" s="3"/>
    </row>
    <row r="128" spans="1:30" ht="18" customHeight="1" x14ac:dyDescent="0.45">
      <c r="A128" s="1"/>
      <c r="B128" s="10"/>
      <c r="C128" s="10"/>
      <c r="D128" s="10"/>
      <c r="E128" s="10"/>
      <c r="F128" s="10"/>
      <c r="G128" s="10"/>
      <c r="H128" s="10"/>
      <c r="I128" s="10"/>
      <c r="J128" s="10"/>
      <c r="K128" s="10"/>
      <c r="L128" s="18"/>
      <c r="M128" s="19"/>
      <c r="N128" s="19"/>
      <c r="O128" s="19"/>
      <c r="P128" s="19"/>
      <c r="Q128" s="19"/>
      <c r="R128" s="19"/>
      <c r="S128" s="19"/>
      <c r="T128" s="19"/>
      <c r="U128" s="19"/>
      <c r="V128" s="19"/>
      <c r="W128" s="19"/>
      <c r="X128" s="19"/>
      <c r="Y128" s="19"/>
      <c r="Z128" s="19"/>
      <c r="AA128" s="4"/>
      <c r="AB128" s="4"/>
      <c r="AC128" s="3"/>
      <c r="AD128" s="3"/>
    </row>
    <row r="129" spans="1:30" ht="18" customHeight="1" x14ac:dyDescent="0.45">
      <c r="A129" s="1"/>
      <c r="B129" s="10"/>
      <c r="C129" s="10"/>
      <c r="D129" s="21" t="s">
        <v>109</v>
      </c>
      <c r="E129" s="2"/>
      <c r="F129" s="2"/>
      <c r="G129" s="2"/>
      <c r="H129" s="2"/>
      <c r="I129" s="22">
        <v>2024</v>
      </c>
      <c r="J129" s="2"/>
      <c r="K129" s="10"/>
      <c r="L129" s="10"/>
      <c r="M129" s="10"/>
      <c r="N129" s="10"/>
      <c r="O129" s="4"/>
      <c r="P129" s="4"/>
      <c r="Q129" s="4"/>
      <c r="R129" s="4"/>
      <c r="S129" s="4"/>
      <c r="T129" s="4"/>
      <c r="U129" s="4"/>
      <c r="V129" s="4"/>
      <c r="W129" s="4"/>
      <c r="X129" s="4"/>
      <c r="Y129" s="4"/>
      <c r="Z129" s="4"/>
      <c r="AA129" s="4"/>
      <c r="AB129" s="4"/>
      <c r="AC129" s="3"/>
      <c r="AD129" s="3"/>
    </row>
    <row r="130" spans="1:30" ht="18" customHeight="1" x14ac:dyDescent="0.45">
      <c r="A130" s="1"/>
      <c r="B130" s="10"/>
      <c r="C130" s="10"/>
      <c r="D130" s="272"/>
      <c r="E130" s="272"/>
      <c r="F130" s="272"/>
      <c r="G130" s="272"/>
      <c r="H130" s="2"/>
      <c r="I130" s="24"/>
      <c r="J130" s="2"/>
      <c r="K130" s="15" t="s">
        <v>76</v>
      </c>
      <c r="L130" s="257" t="s">
        <v>110</v>
      </c>
      <c r="M130" s="257"/>
      <c r="N130" s="257"/>
      <c r="O130" s="257"/>
      <c r="P130" s="257"/>
      <c r="Q130" s="257"/>
      <c r="R130" s="257"/>
      <c r="S130" s="257"/>
      <c r="T130" s="257"/>
      <c r="U130" s="257"/>
      <c r="V130" s="257"/>
      <c r="W130" s="257"/>
      <c r="X130" s="257"/>
      <c r="Y130" s="257"/>
      <c r="Z130" s="257"/>
      <c r="AA130" s="4"/>
      <c r="AB130" s="4"/>
      <c r="AC130" s="3"/>
      <c r="AD130" s="3"/>
    </row>
    <row r="131" spans="1:30" ht="18" customHeight="1" x14ac:dyDescent="0.45">
      <c r="A131" s="1"/>
      <c r="B131" s="10"/>
      <c r="C131" s="10"/>
      <c r="D131" s="10"/>
      <c r="E131" s="10"/>
      <c r="F131" s="10"/>
      <c r="G131" s="10"/>
      <c r="H131" s="10"/>
      <c r="I131" s="25" t="s">
        <v>3</v>
      </c>
      <c r="J131" s="10"/>
      <c r="K131" s="10"/>
      <c r="L131" s="257"/>
      <c r="M131" s="257"/>
      <c r="N131" s="257"/>
      <c r="O131" s="257"/>
      <c r="P131" s="257"/>
      <c r="Q131" s="257"/>
      <c r="R131" s="257"/>
      <c r="S131" s="257"/>
      <c r="T131" s="257"/>
      <c r="U131" s="257"/>
      <c r="V131" s="257"/>
      <c r="W131" s="257"/>
      <c r="X131" s="257"/>
      <c r="Y131" s="257"/>
      <c r="Z131" s="257"/>
      <c r="AA131" s="4"/>
      <c r="AB131" s="4"/>
      <c r="AC131" s="3"/>
      <c r="AD131" s="3"/>
    </row>
    <row r="132" spans="1:30" ht="18" customHeight="1" x14ac:dyDescent="0.45">
      <c r="A132" s="1"/>
      <c r="B132" s="10"/>
      <c r="C132" s="10"/>
      <c r="D132" s="10"/>
      <c r="E132" s="10"/>
      <c r="F132" s="10"/>
      <c r="G132" s="10"/>
      <c r="H132" s="10"/>
      <c r="I132" s="25" t="s">
        <v>6</v>
      </c>
      <c r="J132" s="10"/>
      <c r="K132" s="10"/>
      <c r="L132" s="257"/>
      <c r="M132" s="257"/>
      <c r="N132" s="257"/>
      <c r="O132" s="257"/>
      <c r="P132" s="257"/>
      <c r="Q132" s="257"/>
      <c r="R132" s="257"/>
      <c r="S132" s="257"/>
      <c r="T132" s="257"/>
      <c r="U132" s="257"/>
      <c r="V132" s="257"/>
      <c r="W132" s="257"/>
      <c r="X132" s="257"/>
      <c r="Y132" s="257"/>
      <c r="Z132" s="257"/>
      <c r="AA132" s="4"/>
      <c r="AB132" s="4"/>
      <c r="AC132" s="3"/>
      <c r="AD132" s="3"/>
    </row>
    <row r="133" spans="1:30" ht="18" customHeight="1" x14ac:dyDescent="0.45">
      <c r="A133" s="1"/>
      <c r="B133" s="10"/>
      <c r="C133" s="10"/>
      <c r="D133" s="10"/>
      <c r="E133" s="10"/>
      <c r="F133" s="10"/>
      <c r="G133" s="10"/>
      <c r="H133" s="10"/>
      <c r="I133" s="25"/>
      <c r="J133" s="10"/>
      <c r="K133" s="10"/>
      <c r="L133" s="257"/>
      <c r="M133" s="257"/>
      <c r="N133" s="257"/>
      <c r="O133" s="257"/>
      <c r="P133" s="257"/>
      <c r="Q133" s="257"/>
      <c r="R133" s="257"/>
      <c r="S133" s="257"/>
      <c r="T133" s="257"/>
      <c r="U133" s="257"/>
      <c r="V133" s="257"/>
      <c r="W133" s="257"/>
      <c r="X133" s="257"/>
      <c r="Y133" s="257"/>
      <c r="Z133" s="257"/>
      <c r="AA133" s="4"/>
      <c r="AB133" s="4"/>
      <c r="AC133" s="3"/>
      <c r="AD133" s="3"/>
    </row>
    <row r="134" spans="1:30" ht="18" customHeight="1" x14ac:dyDescent="0.45">
      <c r="A134" s="1"/>
      <c r="B134" s="10"/>
      <c r="C134" s="10"/>
      <c r="D134" s="10"/>
      <c r="E134" s="10"/>
      <c r="F134" s="10"/>
      <c r="G134" s="10"/>
      <c r="H134" s="10"/>
      <c r="I134" s="25"/>
      <c r="J134" s="10"/>
      <c r="K134" s="10"/>
      <c r="L134" s="257" t="s">
        <v>111</v>
      </c>
      <c r="M134" s="257"/>
      <c r="N134" s="257"/>
      <c r="O134" s="257"/>
      <c r="P134" s="257"/>
      <c r="Q134" s="257"/>
      <c r="R134" s="257"/>
      <c r="S134" s="257"/>
      <c r="T134" s="257"/>
      <c r="U134" s="257"/>
      <c r="V134" s="257"/>
      <c r="W134" s="257"/>
      <c r="X134" s="257"/>
      <c r="Y134" s="257"/>
      <c r="Z134" s="257"/>
      <c r="AA134" s="4"/>
      <c r="AB134" s="4"/>
      <c r="AC134" s="3"/>
      <c r="AD134" s="3"/>
    </row>
    <row r="135" spans="1:30" ht="18" customHeight="1" x14ac:dyDescent="0.45">
      <c r="A135" s="1"/>
      <c r="B135" s="10"/>
      <c r="C135" s="10"/>
      <c r="D135" s="10"/>
      <c r="E135" s="10"/>
      <c r="F135" s="10"/>
      <c r="G135" s="10"/>
      <c r="H135" s="10"/>
      <c r="I135" s="25"/>
      <c r="J135" s="10"/>
      <c r="K135" s="10"/>
      <c r="L135" s="257"/>
      <c r="M135" s="257"/>
      <c r="N135" s="257"/>
      <c r="O135" s="257"/>
      <c r="P135" s="257"/>
      <c r="Q135" s="257"/>
      <c r="R135" s="257"/>
      <c r="S135" s="257"/>
      <c r="T135" s="257"/>
      <c r="U135" s="257"/>
      <c r="V135" s="257"/>
      <c r="W135" s="257"/>
      <c r="X135" s="257"/>
      <c r="Y135" s="257"/>
      <c r="Z135" s="257"/>
      <c r="AA135" s="4"/>
      <c r="AB135" s="4"/>
      <c r="AC135" s="3"/>
      <c r="AD135" s="3"/>
    </row>
    <row r="136" spans="1:30" ht="18" customHeight="1" x14ac:dyDescent="0.45">
      <c r="A136" s="1"/>
      <c r="B136" s="10"/>
      <c r="C136" s="10"/>
      <c r="D136" s="10"/>
      <c r="E136" s="10"/>
      <c r="F136" s="10"/>
      <c r="G136" s="10"/>
      <c r="H136" s="10"/>
      <c r="I136" s="25"/>
      <c r="J136" s="10"/>
      <c r="K136" s="10"/>
      <c r="L136" s="257"/>
      <c r="M136" s="257"/>
      <c r="N136" s="257"/>
      <c r="O136" s="257"/>
      <c r="P136" s="257"/>
      <c r="Q136" s="257"/>
      <c r="R136" s="257"/>
      <c r="S136" s="257"/>
      <c r="T136" s="257"/>
      <c r="U136" s="257"/>
      <c r="V136" s="257"/>
      <c r="W136" s="257"/>
      <c r="X136" s="257"/>
      <c r="Y136" s="257"/>
      <c r="Z136" s="257"/>
      <c r="AA136" s="4"/>
      <c r="AB136" s="4"/>
      <c r="AC136" s="3"/>
      <c r="AD136" s="3"/>
    </row>
    <row r="137" spans="1:30" ht="18" customHeight="1" x14ac:dyDescent="0.45">
      <c r="A137" s="1"/>
      <c r="B137" s="10"/>
      <c r="C137" s="10"/>
      <c r="D137" s="10"/>
      <c r="E137" s="10"/>
      <c r="F137" s="10"/>
      <c r="G137" s="10"/>
      <c r="H137" s="10"/>
      <c r="I137" s="25"/>
      <c r="J137" s="10"/>
      <c r="K137" s="10"/>
      <c r="L137" s="18" t="s">
        <v>63</v>
      </c>
      <c r="M137" s="160"/>
      <c r="N137" s="160"/>
      <c r="O137" s="160"/>
      <c r="P137" s="160"/>
      <c r="Q137" s="160"/>
      <c r="R137" s="160"/>
      <c r="S137" s="160"/>
      <c r="T137" s="160"/>
      <c r="U137" s="160"/>
      <c r="V137" s="160"/>
      <c r="W137" s="160"/>
      <c r="X137" s="160"/>
      <c r="Y137" s="160"/>
      <c r="Z137" s="160"/>
      <c r="AA137" s="4"/>
      <c r="AB137" s="4"/>
      <c r="AC137" s="3"/>
      <c r="AD137" s="3"/>
    </row>
    <row r="138" spans="1:30" ht="18" customHeight="1" x14ac:dyDescent="0.45">
      <c r="A138" s="1"/>
      <c r="B138" s="10"/>
      <c r="C138" s="10"/>
      <c r="D138" s="10"/>
      <c r="E138" s="10"/>
      <c r="F138" s="10"/>
      <c r="G138" s="10"/>
      <c r="H138" s="10"/>
      <c r="I138" s="25"/>
      <c r="J138" s="10"/>
      <c r="K138" s="10"/>
      <c r="L138" s="160"/>
      <c r="M138" s="160"/>
      <c r="N138" s="160"/>
      <c r="O138" s="160"/>
      <c r="P138" s="160"/>
      <c r="Q138" s="160"/>
      <c r="R138" s="160"/>
      <c r="S138" s="160"/>
      <c r="T138" s="160"/>
      <c r="U138" s="160"/>
      <c r="V138" s="160"/>
      <c r="W138" s="160"/>
      <c r="X138" s="160"/>
      <c r="Y138" s="160"/>
      <c r="Z138" s="160"/>
      <c r="AA138" s="4"/>
      <c r="AB138" s="4"/>
      <c r="AC138" s="3"/>
      <c r="AD138" s="3"/>
    </row>
    <row r="139" spans="1:30" ht="18" customHeight="1" x14ac:dyDescent="0.45">
      <c r="A139" s="1"/>
      <c r="B139" s="10"/>
      <c r="C139" s="10"/>
      <c r="D139" s="21" t="s">
        <v>113</v>
      </c>
      <c r="E139" s="2"/>
      <c r="F139" s="2"/>
      <c r="G139" s="26"/>
      <c r="H139" s="2"/>
      <c r="I139" s="22">
        <v>2024</v>
      </c>
      <c r="J139" s="2"/>
      <c r="K139" s="10"/>
      <c r="L139" s="10"/>
      <c r="M139" s="10"/>
      <c r="N139" s="10"/>
      <c r="O139" s="4"/>
      <c r="P139" s="4"/>
      <c r="Q139" s="4"/>
      <c r="R139" s="4"/>
      <c r="S139" s="4"/>
      <c r="T139" s="4"/>
      <c r="U139" s="4"/>
      <c r="V139" s="4"/>
      <c r="W139" s="4"/>
      <c r="X139" s="4"/>
      <c r="Y139" s="4"/>
      <c r="Z139" s="4"/>
      <c r="AA139" s="4"/>
      <c r="AB139" s="4"/>
      <c r="AC139" s="3"/>
      <c r="AD139" s="3"/>
    </row>
    <row r="140" spans="1:30" ht="18" customHeight="1" x14ac:dyDescent="0.45">
      <c r="A140" s="1"/>
      <c r="B140" s="10"/>
      <c r="C140" s="10"/>
      <c r="D140" s="272"/>
      <c r="E140" s="272"/>
      <c r="F140" s="272"/>
      <c r="G140" s="272"/>
      <c r="H140" s="2"/>
      <c r="I140" s="24"/>
      <c r="J140" s="2"/>
      <c r="K140" s="15" t="s">
        <v>77</v>
      </c>
      <c r="L140" s="257" t="s">
        <v>112</v>
      </c>
      <c r="M140" s="257"/>
      <c r="N140" s="257"/>
      <c r="O140" s="257"/>
      <c r="P140" s="257"/>
      <c r="Q140" s="257"/>
      <c r="R140" s="257"/>
      <c r="S140" s="257"/>
      <c r="T140" s="257"/>
      <c r="U140" s="257"/>
      <c r="V140" s="257"/>
      <c r="W140" s="257"/>
      <c r="X140" s="257"/>
      <c r="Y140" s="257"/>
      <c r="Z140" s="257"/>
      <c r="AA140" s="4"/>
      <c r="AB140" s="4"/>
      <c r="AC140" s="3"/>
      <c r="AD140" s="3"/>
    </row>
    <row r="141" spans="1:30" ht="18" customHeight="1" x14ac:dyDescent="0.45">
      <c r="A141" s="1"/>
      <c r="B141" s="10"/>
      <c r="C141" s="10"/>
      <c r="D141" s="10"/>
      <c r="E141" s="10"/>
      <c r="F141" s="10"/>
      <c r="G141" s="10"/>
      <c r="H141" s="10"/>
      <c r="I141" s="25" t="s">
        <v>3</v>
      </c>
      <c r="J141" s="10"/>
      <c r="K141" s="10"/>
      <c r="L141" s="257"/>
      <c r="M141" s="257"/>
      <c r="N141" s="257"/>
      <c r="O141" s="257"/>
      <c r="P141" s="257"/>
      <c r="Q141" s="257"/>
      <c r="R141" s="257"/>
      <c r="S141" s="257"/>
      <c r="T141" s="257"/>
      <c r="U141" s="257"/>
      <c r="V141" s="257"/>
      <c r="W141" s="257"/>
      <c r="X141" s="257"/>
      <c r="Y141" s="257"/>
      <c r="Z141" s="257"/>
      <c r="AA141" s="4"/>
      <c r="AB141" s="4"/>
      <c r="AC141" s="3"/>
      <c r="AD141" s="3"/>
    </row>
    <row r="142" spans="1:30" ht="18" customHeight="1" x14ac:dyDescent="0.45">
      <c r="A142" s="1"/>
      <c r="B142" s="10"/>
      <c r="C142" s="10"/>
      <c r="D142" s="10"/>
      <c r="E142" s="10"/>
      <c r="F142" s="10"/>
      <c r="G142" s="10"/>
      <c r="H142" s="10"/>
      <c r="I142" s="25" t="s">
        <v>7</v>
      </c>
      <c r="J142" s="10"/>
      <c r="K142" s="10"/>
      <c r="L142" s="257"/>
      <c r="M142" s="257"/>
      <c r="N142" s="257"/>
      <c r="O142" s="257"/>
      <c r="P142" s="257"/>
      <c r="Q142" s="257"/>
      <c r="R142" s="257"/>
      <c r="S142" s="257"/>
      <c r="T142" s="257"/>
      <c r="U142" s="257"/>
      <c r="V142" s="257"/>
      <c r="W142" s="257"/>
      <c r="X142" s="257"/>
      <c r="Y142" s="257"/>
      <c r="Z142" s="257"/>
      <c r="AA142" s="4"/>
      <c r="AB142" s="4"/>
      <c r="AC142" s="3"/>
      <c r="AD142" s="3"/>
    </row>
    <row r="143" spans="1:30" ht="18" customHeight="1" x14ac:dyDescent="0.45">
      <c r="A143" s="1"/>
      <c r="B143" s="10"/>
      <c r="C143" s="10"/>
      <c r="D143" s="10"/>
      <c r="E143" s="10"/>
      <c r="F143" s="10"/>
      <c r="G143" s="10"/>
      <c r="H143" s="10"/>
      <c r="I143" s="10"/>
      <c r="J143" s="10"/>
      <c r="K143" s="10"/>
      <c r="L143" s="257"/>
      <c r="M143" s="257"/>
      <c r="N143" s="257"/>
      <c r="O143" s="257"/>
      <c r="P143" s="257"/>
      <c r="Q143" s="257"/>
      <c r="R143" s="257"/>
      <c r="S143" s="257"/>
      <c r="T143" s="257"/>
      <c r="U143" s="257"/>
      <c r="V143" s="257"/>
      <c r="W143" s="257"/>
      <c r="X143" s="257"/>
      <c r="Y143" s="257"/>
      <c r="Z143" s="257"/>
      <c r="AA143" s="4"/>
      <c r="AB143" s="4"/>
      <c r="AC143" s="3"/>
      <c r="AD143" s="3"/>
    </row>
    <row r="144" spans="1:30" ht="18" customHeight="1" x14ac:dyDescent="0.45">
      <c r="A144" s="1"/>
      <c r="B144" s="10"/>
      <c r="C144" s="10"/>
      <c r="D144" s="10"/>
      <c r="E144" s="10"/>
      <c r="F144" s="10"/>
      <c r="G144" s="10"/>
      <c r="H144" s="10"/>
      <c r="I144" s="10"/>
      <c r="J144" s="10"/>
      <c r="K144" s="10"/>
      <c r="L144" s="18" t="s">
        <v>63</v>
      </c>
      <c r="M144" s="160"/>
      <c r="N144" s="160"/>
      <c r="O144" s="160"/>
      <c r="P144" s="160"/>
      <c r="Q144" s="160"/>
      <c r="R144" s="160"/>
      <c r="S144" s="160"/>
      <c r="T144" s="160"/>
      <c r="U144" s="160"/>
      <c r="V144" s="160"/>
      <c r="W144" s="160"/>
      <c r="X144" s="160"/>
      <c r="Y144" s="160"/>
      <c r="Z144" s="160"/>
      <c r="AA144" s="4"/>
      <c r="AB144" s="4"/>
      <c r="AC144" s="3"/>
      <c r="AD144" s="3"/>
    </row>
    <row r="145" spans="1:30" ht="18" customHeight="1" x14ac:dyDescent="0.45">
      <c r="A145" s="1"/>
      <c r="B145" s="10"/>
      <c r="C145" s="10"/>
      <c r="D145" s="10"/>
      <c r="E145" s="10"/>
      <c r="F145" s="10"/>
      <c r="G145" s="10"/>
      <c r="H145" s="10"/>
      <c r="I145" s="10"/>
      <c r="J145" s="10"/>
      <c r="K145" s="10"/>
      <c r="L145" s="160"/>
      <c r="M145" s="160"/>
      <c r="N145" s="160"/>
      <c r="O145" s="160"/>
      <c r="P145" s="160"/>
      <c r="Q145" s="160"/>
      <c r="R145" s="160"/>
      <c r="S145" s="160"/>
      <c r="T145" s="160"/>
      <c r="U145" s="160"/>
      <c r="V145" s="160"/>
      <c r="W145" s="160"/>
      <c r="X145" s="160"/>
      <c r="Y145" s="160"/>
      <c r="Z145" s="160"/>
      <c r="AA145" s="4"/>
      <c r="AB145" s="4"/>
      <c r="AC145" s="3"/>
      <c r="AD145" s="3"/>
    </row>
    <row r="146" spans="1:30" ht="18" customHeight="1" x14ac:dyDescent="0.45">
      <c r="A146" s="1"/>
      <c r="B146" s="10"/>
      <c r="C146" s="10"/>
      <c r="D146" s="10"/>
      <c r="E146" s="10"/>
      <c r="F146" s="10"/>
      <c r="G146" s="10"/>
      <c r="H146" s="10"/>
      <c r="I146" s="10"/>
      <c r="J146" s="10"/>
      <c r="K146" s="10"/>
      <c r="L146" s="160"/>
      <c r="M146" s="160"/>
      <c r="N146" s="160"/>
      <c r="O146" s="160"/>
      <c r="P146" s="160"/>
      <c r="Q146" s="160"/>
      <c r="R146" s="160"/>
      <c r="S146" s="160"/>
      <c r="T146" s="160"/>
      <c r="U146" s="160"/>
      <c r="V146" s="160"/>
      <c r="W146" s="160"/>
      <c r="X146" s="160"/>
      <c r="Y146" s="160"/>
      <c r="Z146" s="160"/>
      <c r="AA146" s="4"/>
      <c r="AB146" s="4"/>
      <c r="AC146" s="3"/>
      <c r="AD146" s="3"/>
    </row>
    <row r="147" spans="1:30" ht="18" customHeight="1" x14ac:dyDescent="0.45">
      <c r="A147" s="1"/>
      <c r="B147" s="10"/>
      <c r="C147" s="10"/>
      <c r="D147" s="10"/>
      <c r="E147" s="10"/>
      <c r="F147" s="10"/>
      <c r="G147" s="10"/>
      <c r="H147" s="10"/>
      <c r="I147" s="10"/>
      <c r="J147" s="10"/>
      <c r="K147" s="10"/>
      <c r="L147" s="160"/>
      <c r="M147" s="160"/>
      <c r="N147" s="160"/>
      <c r="O147" s="160"/>
      <c r="P147" s="160"/>
      <c r="Q147" s="160"/>
      <c r="R147" s="160"/>
      <c r="S147" s="160"/>
      <c r="T147" s="160"/>
      <c r="U147" s="160"/>
      <c r="V147" s="160"/>
      <c r="W147" s="160"/>
      <c r="X147" s="160"/>
      <c r="Y147" s="160"/>
      <c r="Z147" s="160"/>
      <c r="AA147" s="4"/>
      <c r="AB147" s="4"/>
      <c r="AC147" s="3"/>
      <c r="AD147" s="3"/>
    </row>
    <row r="148" spans="1:30" ht="18" customHeight="1" x14ac:dyDescent="0.45">
      <c r="A148" s="1"/>
      <c r="B148" s="10"/>
      <c r="C148" s="11" t="s">
        <v>114</v>
      </c>
      <c r="D148" s="12"/>
      <c r="E148" s="13"/>
      <c r="F148" s="13"/>
      <c r="G148" s="11"/>
      <c r="H148" s="12"/>
      <c r="I148" s="13"/>
      <c r="J148" s="10"/>
      <c r="K148" s="10"/>
      <c r="L148" s="10"/>
      <c r="M148" s="10"/>
      <c r="N148" s="10"/>
      <c r="O148" s="4"/>
      <c r="P148" s="4"/>
      <c r="Q148" s="4"/>
      <c r="R148" s="4"/>
      <c r="S148" s="4"/>
      <c r="T148" s="4"/>
      <c r="U148" s="4"/>
      <c r="V148" s="4"/>
      <c r="W148" s="4"/>
      <c r="X148" s="4"/>
      <c r="Y148" s="4"/>
      <c r="Z148" s="4"/>
      <c r="AA148" s="4"/>
      <c r="AB148" s="4"/>
      <c r="AC148" s="3"/>
      <c r="AD148" s="3"/>
    </row>
    <row r="149" spans="1:30" ht="18" customHeight="1" x14ac:dyDescent="0.45">
      <c r="A149" s="1"/>
      <c r="B149" s="10"/>
      <c r="C149" s="10"/>
      <c r="D149" s="10"/>
      <c r="E149" s="10"/>
      <c r="F149" s="10"/>
      <c r="G149" s="10"/>
      <c r="H149" s="10"/>
      <c r="I149" s="10"/>
      <c r="J149" s="10"/>
      <c r="K149" s="10"/>
      <c r="L149" s="10"/>
      <c r="M149" s="10"/>
      <c r="N149" s="10"/>
      <c r="O149" s="4"/>
      <c r="P149" s="4"/>
      <c r="Q149" s="4"/>
      <c r="R149" s="4"/>
      <c r="S149" s="4"/>
      <c r="T149" s="4"/>
      <c r="U149" s="4"/>
      <c r="V149" s="4"/>
      <c r="W149" s="4"/>
      <c r="X149" s="4"/>
      <c r="Y149" s="4"/>
      <c r="Z149" s="4"/>
      <c r="AA149" s="4"/>
      <c r="AB149" s="4"/>
      <c r="AC149" s="3"/>
      <c r="AD149" s="3"/>
    </row>
    <row r="150" spans="1:30" ht="18" customHeight="1" x14ac:dyDescent="0.45">
      <c r="A150" s="1"/>
      <c r="B150" s="10"/>
      <c r="C150" s="10"/>
      <c r="D150" s="10"/>
      <c r="E150" s="10"/>
      <c r="F150" s="10"/>
      <c r="G150" s="10"/>
      <c r="H150" s="10"/>
      <c r="I150" s="10"/>
      <c r="J150" s="10"/>
      <c r="K150" s="10"/>
      <c r="L150" s="10"/>
      <c r="M150" s="10"/>
      <c r="N150" s="10"/>
      <c r="O150" s="4"/>
      <c r="P150" s="4"/>
      <c r="Q150" s="4"/>
      <c r="R150" s="4"/>
      <c r="S150" s="4"/>
      <c r="T150" s="4"/>
      <c r="U150" s="4"/>
      <c r="V150" s="4"/>
      <c r="W150" s="4"/>
      <c r="X150" s="4"/>
      <c r="Y150" s="4"/>
      <c r="Z150" s="4"/>
      <c r="AA150" s="4"/>
      <c r="AB150" s="4"/>
      <c r="AC150" s="3"/>
      <c r="AD150" s="3"/>
    </row>
    <row r="151" spans="1:30" ht="18" customHeight="1" x14ac:dyDescent="0.45">
      <c r="A151" s="1"/>
      <c r="B151" s="10"/>
      <c r="C151" s="21" t="s">
        <v>115</v>
      </c>
      <c r="D151" s="10"/>
      <c r="E151" s="10"/>
      <c r="F151" s="10"/>
      <c r="G151" s="10"/>
      <c r="H151" s="10"/>
      <c r="I151" s="10"/>
      <c r="J151" s="10"/>
      <c r="K151" s="10"/>
      <c r="L151" s="10"/>
      <c r="M151" s="10"/>
      <c r="N151" s="10"/>
      <c r="O151" s="4"/>
      <c r="P151" s="4"/>
      <c r="Q151" s="4"/>
      <c r="R151" s="4"/>
      <c r="S151" s="4"/>
      <c r="T151" s="4"/>
      <c r="U151" s="4"/>
      <c r="V151" s="4"/>
      <c r="W151" s="4"/>
      <c r="X151" s="4"/>
      <c r="Y151" s="4"/>
      <c r="Z151" s="4"/>
      <c r="AA151" s="4"/>
      <c r="AB151" s="4"/>
      <c r="AC151" s="3"/>
      <c r="AD151" s="3"/>
    </row>
    <row r="152" spans="1:30" ht="18" customHeight="1" x14ac:dyDescent="0.45">
      <c r="A152" s="1"/>
      <c r="B152" s="10"/>
      <c r="C152" s="10"/>
      <c r="D152" s="2"/>
      <c r="E152" s="2"/>
      <c r="F152" s="2"/>
      <c r="G152" s="27" t="s">
        <v>116</v>
      </c>
      <c r="H152" s="2"/>
      <c r="I152" s="2"/>
      <c r="J152" s="10"/>
      <c r="K152" s="10"/>
      <c r="L152" s="10"/>
      <c r="M152" s="10"/>
      <c r="N152" s="10"/>
      <c r="O152" s="4"/>
      <c r="P152" s="4"/>
      <c r="Q152" s="4"/>
      <c r="R152" s="4"/>
      <c r="S152" s="4"/>
      <c r="T152" s="4"/>
      <c r="U152" s="4"/>
      <c r="V152" s="4"/>
      <c r="W152" s="4"/>
      <c r="X152" s="4"/>
      <c r="Y152" s="4"/>
      <c r="Z152" s="4"/>
      <c r="AA152" s="4"/>
      <c r="AB152" s="4"/>
      <c r="AC152" s="3"/>
      <c r="AD152" s="3"/>
    </row>
    <row r="153" spans="1:30" ht="18" customHeight="1" x14ac:dyDescent="0.45">
      <c r="A153" s="1"/>
      <c r="B153" s="10"/>
      <c r="D153" s="124" t="s">
        <v>118</v>
      </c>
      <c r="E153" s="2"/>
      <c r="F153" s="2"/>
      <c r="G153" s="125" t="s">
        <v>117</v>
      </c>
      <c r="H153" s="27" t="s">
        <v>8</v>
      </c>
      <c r="I153" s="27">
        <v>2024</v>
      </c>
      <c r="J153" s="10"/>
      <c r="K153" s="15" t="s">
        <v>78</v>
      </c>
      <c r="L153" s="257" t="s">
        <v>120</v>
      </c>
      <c r="M153" s="257"/>
      <c r="N153" s="257"/>
      <c r="O153" s="257"/>
      <c r="P153" s="257"/>
      <c r="Q153" s="257"/>
      <c r="R153" s="257"/>
      <c r="S153" s="257"/>
      <c r="T153" s="257"/>
      <c r="U153" s="257"/>
      <c r="V153" s="257"/>
      <c r="W153" s="257"/>
      <c r="X153" s="257"/>
      <c r="Y153" s="257"/>
      <c r="Z153" s="257"/>
      <c r="AA153" s="4"/>
      <c r="AB153" s="4"/>
      <c r="AC153" s="3"/>
      <c r="AD153" s="3"/>
    </row>
    <row r="154" spans="1:30" ht="18" customHeight="1" x14ac:dyDescent="0.45">
      <c r="A154" s="1"/>
      <c r="B154" s="10"/>
      <c r="C154" s="10"/>
      <c r="D154" s="274" t="s">
        <v>119</v>
      </c>
      <c r="E154" s="274"/>
      <c r="F154" s="274"/>
      <c r="G154" s="28">
        <v>0.5</v>
      </c>
      <c r="H154" s="123">
        <v>100000000</v>
      </c>
      <c r="I154" s="29">
        <v>10000000</v>
      </c>
      <c r="J154" s="10"/>
      <c r="K154" s="10"/>
      <c r="L154" s="257"/>
      <c r="M154" s="257"/>
      <c r="N154" s="257"/>
      <c r="O154" s="257"/>
      <c r="P154" s="257"/>
      <c r="Q154" s="257"/>
      <c r="R154" s="257"/>
      <c r="S154" s="257"/>
      <c r="T154" s="257"/>
      <c r="U154" s="257"/>
      <c r="V154" s="257"/>
      <c r="W154" s="257"/>
      <c r="X154" s="257"/>
      <c r="Y154" s="257"/>
      <c r="Z154" s="257"/>
      <c r="AA154" s="4"/>
      <c r="AB154" s="4"/>
      <c r="AC154" s="3"/>
      <c r="AD154" s="3"/>
    </row>
    <row r="155" spans="1:30" ht="18" customHeight="1" x14ac:dyDescent="0.45">
      <c r="A155" s="1"/>
      <c r="B155" s="10"/>
      <c r="C155" s="10"/>
      <c r="D155" s="25" t="s">
        <v>3</v>
      </c>
      <c r="E155" s="10"/>
      <c r="F155" s="10"/>
      <c r="G155" s="25" t="s">
        <v>3</v>
      </c>
      <c r="H155" s="10"/>
      <c r="I155" s="25" t="s">
        <v>3</v>
      </c>
      <c r="J155" s="10"/>
      <c r="K155" s="10"/>
      <c r="L155" s="4" t="s">
        <v>244</v>
      </c>
      <c r="M155" s="2"/>
      <c r="N155" s="2"/>
      <c r="O155" s="2"/>
      <c r="P155" s="2"/>
      <c r="Q155" s="2"/>
      <c r="R155" s="2"/>
      <c r="S155" s="2"/>
      <c r="T155" s="2"/>
      <c r="U155" s="2"/>
      <c r="V155" s="2"/>
      <c r="W155" s="2"/>
      <c r="X155" s="2"/>
      <c r="Y155" s="2"/>
      <c r="Z155" s="2"/>
      <c r="AA155" s="4"/>
      <c r="AB155" s="4"/>
      <c r="AC155" s="3"/>
      <c r="AD155" s="3"/>
    </row>
    <row r="156" spans="1:30" ht="18" customHeight="1" x14ac:dyDescent="0.45">
      <c r="A156" s="1"/>
      <c r="B156" s="10"/>
      <c r="C156" s="10"/>
      <c r="D156" s="25" t="s">
        <v>9</v>
      </c>
      <c r="E156" s="10"/>
      <c r="F156" s="10"/>
      <c r="G156" s="25" t="s">
        <v>10</v>
      </c>
      <c r="H156" s="10"/>
      <c r="I156" s="25" t="s">
        <v>11</v>
      </c>
      <c r="J156" s="10"/>
      <c r="K156" s="10"/>
      <c r="L156" s="4" t="s">
        <v>121</v>
      </c>
      <c r="M156" s="2"/>
      <c r="N156" s="2"/>
      <c r="O156" s="2"/>
      <c r="P156" s="2"/>
      <c r="Q156" s="2"/>
      <c r="R156" s="2"/>
      <c r="S156" s="2"/>
      <c r="T156" s="2"/>
      <c r="U156" s="2"/>
      <c r="V156" s="2"/>
      <c r="W156" s="2"/>
      <c r="X156" s="2"/>
      <c r="Y156" s="2"/>
      <c r="Z156" s="2"/>
      <c r="AA156" s="4"/>
      <c r="AB156" s="4"/>
      <c r="AC156" s="3"/>
      <c r="AD156" s="3"/>
    </row>
    <row r="157" spans="1:30" ht="18" customHeight="1" x14ac:dyDescent="0.45">
      <c r="A157" s="1"/>
      <c r="B157" s="10"/>
      <c r="C157" s="10"/>
      <c r="D157" s="25"/>
      <c r="E157" s="10"/>
      <c r="F157" s="10"/>
      <c r="G157" s="25"/>
      <c r="H157" s="10"/>
      <c r="I157" s="25"/>
      <c r="J157" s="10"/>
      <c r="K157" s="10"/>
      <c r="L157" s="268" t="s">
        <v>376</v>
      </c>
      <c r="M157" s="268"/>
      <c r="N157" s="268"/>
      <c r="O157" s="268"/>
      <c r="P157" s="268"/>
      <c r="Q157" s="268"/>
      <c r="R157" s="268"/>
      <c r="S157" s="268"/>
      <c r="T157" s="268"/>
      <c r="U157" s="268"/>
      <c r="V157" s="268"/>
      <c r="W157" s="268"/>
      <c r="X157" s="268"/>
      <c r="Y157" s="268"/>
      <c r="Z157" s="268"/>
      <c r="AA157" s="4"/>
      <c r="AB157" s="4"/>
      <c r="AC157" s="3"/>
      <c r="AD157" s="3"/>
    </row>
    <row r="158" spans="1:30" ht="18" customHeight="1" x14ac:dyDescent="0.45">
      <c r="A158" s="1"/>
      <c r="B158" s="10"/>
      <c r="C158" s="10"/>
      <c r="D158" s="25"/>
      <c r="E158" s="10"/>
      <c r="F158" s="10"/>
      <c r="G158" s="25"/>
      <c r="H158" s="10"/>
      <c r="I158" s="25"/>
      <c r="J158" s="10"/>
      <c r="K158" s="10"/>
      <c r="L158" s="268"/>
      <c r="M158" s="268"/>
      <c r="N158" s="268"/>
      <c r="O158" s="268"/>
      <c r="P158" s="268"/>
      <c r="Q158" s="268"/>
      <c r="R158" s="268"/>
      <c r="S158" s="268"/>
      <c r="T158" s="268"/>
      <c r="U158" s="268"/>
      <c r="V158" s="268"/>
      <c r="W158" s="268"/>
      <c r="X158" s="268"/>
      <c r="Y158" s="268"/>
      <c r="Z158" s="268"/>
      <c r="AA158" s="4"/>
      <c r="AB158" s="4"/>
      <c r="AC158" s="3"/>
      <c r="AD158" s="3"/>
    </row>
    <row r="159" spans="1:30" ht="18" customHeight="1" x14ac:dyDescent="0.45">
      <c r="A159" s="1"/>
      <c r="B159" s="10"/>
      <c r="C159" s="10"/>
      <c r="D159" s="25"/>
      <c r="E159" s="10"/>
      <c r="F159" s="10"/>
      <c r="G159" s="25"/>
      <c r="H159" s="10"/>
      <c r="I159" s="25"/>
      <c r="J159" s="10"/>
      <c r="K159" s="10"/>
      <c r="L159" s="268"/>
      <c r="M159" s="268"/>
      <c r="N159" s="268"/>
      <c r="O159" s="268"/>
      <c r="P159" s="268"/>
      <c r="Q159" s="268"/>
      <c r="R159" s="268"/>
      <c r="S159" s="268"/>
      <c r="T159" s="268"/>
      <c r="U159" s="268"/>
      <c r="V159" s="268"/>
      <c r="W159" s="268"/>
      <c r="X159" s="268"/>
      <c r="Y159" s="268"/>
      <c r="Z159" s="268"/>
      <c r="AA159" s="4"/>
      <c r="AB159" s="4"/>
      <c r="AC159" s="3"/>
      <c r="AD159" s="3"/>
    </row>
    <row r="160" spans="1:30" ht="18" customHeight="1" x14ac:dyDescent="0.45">
      <c r="A160" s="1"/>
      <c r="B160" s="10"/>
      <c r="C160" s="10"/>
      <c r="D160" s="2"/>
      <c r="E160" s="2"/>
      <c r="F160" s="2"/>
      <c r="G160" s="2"/>
      <c r="H160" s="2"/>
      <c r="I160" s="2"/>
      <c r="J160" s="10"/>
      <c r="K160" s="15" t="s">
        <v>79</v>
      </c>
      <c r="L160" s="275" t="s">
        <v>377</v>
      </c>
      <c r="M160" s="275"/>
      <c r="N160" s="275"/>
      <c r="O160" s="275"/>
      <c r="P160" s="275"/>
      <c r="Q160" s="275"/>
      <c r="R160" s="275"/>
      <c r="S160" s="275"/>
      <c r="T160" s="275"/>
      <c r="U160" s="275"/>
      <c r="V160" s="275"/>
      <c r="W160" s="275"/>
      <c r="X160" s="275"/>
      <c r="Y160" s="275"/>
      <c r="Z160" s="275"/>
      <c r="AA160" s="4"/>
      <c r="AB160" s="4"/>
      <c r="AC160" s="3"/>
      <c r="AD160" s="3"/>
    </row>
    <row r="161" spans="1:30" ht="18" customHeight="1" x14ac:dyDescent="0.45">
      <c r="A161" s="1"/>
      <c r="B161" s="10"/>
      <c r="C161" s="10"/>
      <c r="D161" s="2"/>
      <c r="E161" s="2"/>
      <c r="F161" s="2"/>
      <c r="G161" s="2"/>
      <c r="H161" s="2"/>
      <c r="I161" s="2"/>
      <c r="J161" s="10"/>
      <c r="K161" s="15"/>
      <c r="L161" s="275"/>
      <c r="M161" s="275"/>
      <c r="N161" s="275"/>
      <c r="O161" s="275"/>
      <c r="P161" s="275"/>
      <c r="Q161" s="275"/>
      <c r="R161" s="275"/>
      <c r="S161" s="275"/>
      <c r="T161" s="275"/>
      <c r="U161" s="275"/>
      <c r="V161" s="275"/>
      <c r="W161" s="275"/>
      <c r="X161" s="275"/>
      <c r="Y161" s="275"/>
      <c r="Z161" s="275"/>
      <c r="AA161" s="4"/>
      <c r="AB161" s="4"/>
      <c r="AC161" s="3"/>
      <c r="AD161" s="3"/>
    </row>
    <row r="162" spans="1:30" ht="18" customHeight="1" x14ac:dyDescent="0.45">
      <c r="A162" s="1"/>
      <c r="B162" s="10"/>
      <c r="C162" s="10"/>
      <c r="D162" s="2"/>
      <c r="E162" s="2"/>
      <c r="F162" s="2"/>
      <c r="G162" s="2"/>
      <c r="H162" s="2"/>
      <c r="I162" s="2"/>
      <c r="J162" s="10"/>
      <c r="K162" s="15"/>
      <c r="L162" s="275"/>
      <c r="M162" s="275"/>
      <c r="N162" s="275"/>
      <c r="O162" s="275"/>
      <c r="P162" s="275"/>
      <c r="Q162" s="275"/>
      <c r="R162" s="275"/>
      <c r="S162" s="275"/>
      <c r="T162" s="275"/>
      <c r="U162" s="275"/>
      <c r="V162" s="275"/>
      <c r="W162" s="275"/>
      <c r="X162" s="275"/>
      <c r="Y162" s="275"/>
      <c r="Z162" s="275"/>
      <c r="AA162" s="4"/>
      <c r="AB162" s="4"/>
      <c r="AC162" s="3"/>
      <c r="AD162" s="3"/>
    </row>
    <row r="163" spans="1:30" ht="18" customHeight="1" x14ac:dyDescent="0.45">
      <c r="A163" s="1"/>
      <c r="B163" s="10"/>
      <c r="C163" s="10"/>
      <c r="D163" s="2"/>
      <c r="E163" s="2"/>
      <c r="F163" s="2"/>
      <c r="G163" s="2"/>
      <c r="H163" s="2"/>
      <c r="I163" s="2"/>
      <c r="J163" s="10"/>
      <c r="K163" s="15"/>
      <c r="L163" s="275"/>
      <c r="M163" s="275"/>
      <c r="N163" s="275"/>
      <c r="O163" s="275"/>
      <c r="P163" s="275"/>
      <c r="Q163" s="275"/>
      <c r="R163" s="275"/>
      <c r="S163" s="275"/>
      <c r="T163" s="275"/>
      <c r="U163" s="275"/>
      <c r="V163" s="275"/>
      <c r="W163" s="275"/>
      <c r="X163" s="275"/>
      <c r="Y163" s="275"/>
      <c r="Z163" s="275"/>
      <c r="AA163" s="4"/>
      <c r="AB163" s="4"/>
      <c r="AC163" s="3"/>
      <c r="AD163" s="3"/>
    </row>
    <row r="164" spans="1:30" ht="18" customHeight="1" x14ac:dyDescent="0.45">
      <c r="A164" s="1"/>
      <c r="B164" s="10"/>
      <c r="C164" s="10"/>
      <c r="D164" s="2"/>
      <c r="E164" s="2"/>
      <c r="F164" s="2"/>
      <c r="G164" s="2"/>
      <c r="H164" s="2"/>
      <c r="I164" s="2"/>
      <c r="J164" s="10"/>
      <c r="K164" s="15"/>
      <c r="L164" s="275"/>
      <c r="M164" s="275"/>
      <c r="N164" s="275"/>
      <c r="O164" s="275"/>
      <c r="P164" s="275"/>
      <c r="Q164" s="275"/>
      <c r="R164" s="275"/>
      <c r="S164" s="275"/>
      <c r="T164" s="275"/>
      <c r="U164" s="275"/>
      <c r="V164" s="275"/>
      <c r="W164" s="275"/>
      <c r="X164" s="275"/>
      <c r="Y164" s="275"/>
      <c r="Z164" s="275"/>
      <c r="AA164" s="4"/>
      <c r="AB164" s="4"/>
      <c r="AC164" s="3"/>
      <c r="AD164" s="3"/>
    </row>
    <row r="165" spans="1:30" ht="18" customHeight="1" x14ac:dyDescent="0.45">
      <c r="A165" s="1"/>
      <c r="B165" s="10"/>
      <c r="C165" s="21"/>
      <c r="D165" s="2"/>
      <c r="E165" s="10"/>
      <c r="F165" s="10"/>
      <c r="G165" s="10"/>
      <c r="H165" s="10"/>
      <c r="I165" s="10"/>
      <c r="J165" s="10"/>
      <c r="K165" s="10"/>
      <c r="L165" s="275"/>
      <c r="M165" s="275"/>
      <c r="N165" s="275"/>
      <c r="O165" s="275"/>
      <c r="P165" s="275"/>
      <c r="Q165" s="275"/>
      <c r="R165" s="275"/>
      <c r="S165" s="275"/>
      <c r="T165" s="275"/>
      <c r="U165" s="275"/>
      <c r="V165" s="275"/>
      <c r="W165" s="275"/>
      <c r="X165" s="275"/>
      <c r="Y165" s="275"/>
      <c r="Z165" s="275"/>
      <c r="AA165" s="4"/>
      <c r="AB165" s="4"/>
      <c r="AC165" s="3"/>
      <c r="AD165" s="3"/>
    </row>
    <row r="166" spans="1:30" ht="18" customHeight="1" x14ac:dyDescent="0.5">
      <c r="A166" s="1"/>
      <c r="B166" s="10"/>
      <c r="C166" s="21"/>
      <c r="D166" s="2"/>
      <c r="E166" s="30"/>
      <c r="F166" s="10"/>
      <c r="G166" s="10"/>
      <c r="H166" s="10"/>
      <c r="I166" s="10"/>
      <c r="J166" s="10"/>
      <c r="K166" s="10"/>
      <c r="L166" s="275"/>
      <c r="M166" s="275"/>
      <c r="N166" s="275"/>
      <c r="O166" s="275"/>
      <c r="P166" s="275"/>
      <c r="Q166" s="275"/>
      <c r="R166" s="275"/>
      <c r="S166" s="275"/>
      <c r="T166" s="275"/>
      <c r="U166" s="275"/>
      <c r="V166" s="275"/>
      <c r="W166" s="275"/>
      <c r="X166" s="275"/>
      <c r="Y166" s="275"/>
      <c r="Z166" s="275"/>
      <c r="AA166" s="4"/>
      <c r="AB166" s="4"/>
      <c r="AC166" s="3"/>
      <c r="AD166" s="3"/>
    </row>
    <row r="167" spans="1:30" ht="18" customHeight="1" x14ac:dyDescent="0.45">
      <c r="A167" s="1"/>
      <c r="B167" s="10"/>
      <c r="C167" s="21"/>
      <c r="D167" s="10"/>
      <c r="E167" s="10"/>
      <c r="F167" s="10"/>
      <c r="G167" s="10"/>
      <c r="H167" s="10"/>
      <c r="I167" s="10"/>
      <c r="J167" s="10"/>
      <c r="K167" s="10"/>
      <c r="L167" s="275"/>
      <c r="M167" s="275"/>
      <c r="N167" s="275"/>
      <c r="O167" s="275"/>
      <c r="P167" s="275"/>
      <c r="Q167" s="275"/>
      <c r="R167" s="275"/>
      <c r="S167" s="275"/>
      <c r="T167" s="275"/>
      <c r="U167" s="275"/>
      <c r="V167" s="275"/>
      <c r="W167" s="275"/>
      <c r="X167" s="275"/>
      <c r="Y167" s="275"/>
      <c r="Z167" s="275"/>
      <c r="AA167" s="4"/>
      <c r="AB167" s="4"/>
      <c r="AC167" s="3"/>
      <c r="AD167" s="3"/>
    </row>
    <row r="168" spans="1:30" ht="18" customHeight="1" x14ac:dyDescent="0.45">
      <c r="A168" s="1"/>
      <c r="B168" s="10"/>
      <c r="C168" s="21"/>
      <c r="D168" s="25"/>
      <c r="E168" s="10"/>
      <c r="F168" s="10"/>
      <c r="G168" s="25"/>
      <c r="H168" s="10"/>
      <c r="I168" s="25"/>
      <c r="J168" s="10"/>
      <c r="K168" s="10"/>
      <c r="L168" s="275"/>
      <c r="M168" s="275"/>
      <c r="N168" s="275"/>
      <c r="O168" s="275"/>
      <c r="P168" s="275"/>
      <c r="Q168" s="275"/>
      <c r="R168" s="275"/>
      <c r="S168" s="275"/>
      <c r="T168" s="275"/>
      <c r="U168" s="275"/>
      <c r="V168" s="275"/>
      <c r="W168" s="275"/>
      <c r="X168" s="275"/>
      <c r="Y168" s="275"/>
      <c r="Z168" s="275"/>
      <c r="AA168" s="4"/>
      <c r="AB168" s="4"/>
      <c r="AC168" s="3"/>
      <c r="AD168" s="3"/>
    </row>
    <row r="169" spans="1:30" ht="18" customHeight="1" x14ac:dyDescent="0.45">
      <c r="A169" s="1"/>
      <c r="B169" s="10"/>
      <c r="C169" s="21"/>
      <c r="D169" s="2"/>
      <c r="E169" s="10"/>
      <c r="F169" s="10"/>
      <c r="G169" s="10"/>
      <c r="H169" s="10"/>
      <c r="I169" s="10"/>
      <c r="J169" s="10"/>
      <c r="K169" s="10"/>
      <c r="L169" s="257" t="s">
        <v>383</v>
      </c>
      <c r="M169" s="257"/>
      <c r="N169" s="257"/>
      <c r="O169" s="257"/>
      <c r="P169" s="257"/>
      <c r="Q169" s="257"/>
      <c r="R169" s="257"/>
      <c r="S169" s="257"/>
      <c r="T169" s="257"/>
      <c r="U169" s="257"/>
      <c r="V169" s="257"/>
      <c r="W169" s="257"/>
      <c r="X169" s="257"/>
      <c r="Y169" s="257"/>
      <c r="Z169" s="257"/>
      <c r="AA169" s="4"/>
      <c r="AB169" s="4"/>
      <c r="AC169" s="3"/>
      <c r="AD169" s="3"/>
    </row>
    <row r="170" spans="1:30" ht="18" customHeight="1" x14ac:dyDescent="0.5">
      <c r="A170" s="1"/>
      <c r="B170" s="10"/>
      <c r="C170" s="10"/>
      <c r="D170" s="2"/>
      <c r="E170" s="30"/>
      <c r="F170" s="10"/>
      <c r="G170" s="10"/>
      <c r="H170" s="10"/>
      <c r="I170" s="10"/>
      <c r="J170" s="10"/>
      <c r="K170" s="10"/>
      <c r="L170" s="257"/>
      <c r="M170" s="257"/>
      <c r="N170" s="257"/>
      <c r="O170" s="257"/>
      <c r="P170" s="257"/>
      <c r="Q170" s="257"/>
      <c r="R170" s="257"/>
      <c r="S170" s="257"/>
      <c r="T170" s="257"/>
      <c r="U170" s="257"/>
      <c r="V170" s="257"/>
      <c r="W170" s="257"/>
      <c r="X170" s="257"/>
      <c r="Y170" s="257"/>
      <c r="Z170" s="257"/>
      <c r="AA170" s="4"/>
      <c r="AB170" s="4"/>
      <c r="AC170" s="3"/>
      <c r="AD170" s="3"/>
    </row>
    <row r="171" spans="1:30" ht="18" customHeight="1" x14ac:dyDescent="0.45">
      <c r="A171" s="1"/>
      <c r="B171" s="10"/>
      <c r="C171" s="10"/>
      <c r="D171" s="10"/>
      <c r="E171" s="10"/>
      <c r="F171" s="10"/>
      <c r="G171" s="10"/>
      <c r="H171" s="10"/>
      <c r="I171" s="10"/>
      <c r="J171" s="10"/>
      <c r="K171" s="10"/>
      <c r="L171" s="19"/>
      <c r="M171" s="19"/>
      <c r="N171" s="19"/>
      <c r="O171" s="19"/>
      <c r="P171" s="19"/>
      <c r="Q171" s="19"/>
      <c r="R171" s="19"/>
      <c r="S171" s="19"/>
      <c r="T171" s="19"/>
      <c r="U171" s="19"/>
      <c r="V171" s="19"/>
      <c r="W171" s="19"/>
      <c r="X171" s="19"/>
      <c r="Y171" s="19"/>
      <c r="Z171" s="19"/>
      <c r="AA171" s="4"/>
      <c r="AB171" s="4"/>
      <c r="AC171" s="3"/>
      <c r="AD171" s="3"/>
    </row>
    <row r="172" spans="1:30" ht="18" customHeight="1" x14ac:dyDescent="0.45">
      <c r="A172" s="1"/>
      <c r="B172" s="10"/>
      <c r="C172" s="10"/>
      <c r="D172" s="10"/>
      <c r="E172" s="10"/>
      <c r="F172" s="10"/>
      <c r="G172" s="10"/>
      <c r="H172" s="10"/>
      <c r="I172" s="10"/>
      <c r="J172" s="10"/>
      <c r="K172" s="15" t="s">
        <v>80</v>
      </c>
      <c r="L172" s="257" t="s">
        <v>123</v>
      </c>
      <c r="M172" s="257"/>
      <c r="N172" s="257"/>
      <c r="O172" s="257"/>
      <c r="P172" s="257"/>
      <c r="Q172" s="257"/>
      <c r="R172" s="257"/>
      <c r="S172" s="257"/>
      <c r="T172" s="257"/>
      <c r="U172" s="257"/>
      <c r="V172" s="257"/>
      <c r="W172" s="257"/>
      <c r="X172" s="257"/>
      <c r="Y172" s="257"/>
      <c r="Z172" s="257"/>
      <c r="AA172" s="4"/>
      <c r="AB172" s="4"/>
      <c r="AC172" s="3"/>
      <c r="AD172" s="3"/>
    </row>
    <row r="173" spans="1:30" ht="18" customHeight="1" x14ac:dyDescent="0.45">
      <c r="A173" s="1"/>
      <c r="B173" s="10"/>
      <c r="C173" s="10"/>
      <c r="D173" s="10"/>
      <c r="E173" s="10"/>
      <c r="F173" s="10"/>
      <c r="G173" s="10"/>
      <c r="H173" s="10"/>
      <c r="I173" s="10"/>
      <c r="J173" s="10"/>
      <c r="K173" s="10"/>
      <c r="L173" s="257"/>
      <c r="M173" s="257"/>
      <c r="N173" s="257"/>
      <c r="O173" s="257"/>
      <c r="P173" s="257"/>
      <c r="Q173" s="257"/>
      <c r="R173" s="257"/>
      <c r="S173" s="257"/>
      <c r="T173" s="257"/>
      <c r="U173" s="257"/>
      <c r="V173" s="257"/>
      <c r="W173" s="257"/>
      <c r="X173" s="257"/>
      <c r="Y173" s="257"/>
      <c r="Z173" s="257"/>
      <c r="AA173" s="4"/>
      <c r="AB173" s="4"/>
      <c r="AC173" s="3"/>
      <c r="AD173" s="3"/>
    </row>
    <row r="174" spans="1:30" ht="18" customHeight="1" x14ac:dyDescent="0.45">
      <c r="A174" s="1"/>
      <c r="B174" s="10"/>
      <c r="C174" s="10"/>
      <c r="D174" s="25"/>
      <c r="E174" s="10"/>
      <c r="F174" s="10"/>
      <c r="G174" s="25"/>
      <c r="H174" s="10"/>
      <c r="I174" s="25"/>
      <c r="J174" s="10"/>
      <c r="K174" s="10"/>
      <c r="L174" s="257" t="s">
        <v>122</v>
      </c>
      <c r="M174" s="257"/>
      <c r="N174" s="257"/>
      <c r="O174" s="257"/>
      <c r="P174" s="257"/>
      <c r="Q174" s="257"/>
      <c r="R174" s="257"/>
      <c r="S174" s="257"/>
      <c r="T174" s="257"/>
      <c r="U174" s="257"/>
      <c r="V174" s="257"/>
      <c r="W174" s="257"/>
      <c r="X174" s="257"/>
      <c r="Y174" s="257"/>
      <c r="Z174" s="257"/>
      <c r="AA174" s="4"/>
      <c r="AB174" s="4"/>
      <c r="AC174" s="3"/>
      <c r="AD174" s="3"/>
    </row>
    <row r="175" spans="1:30" ht="18" customHeight="1" x14ac:dyDescent="0.45">
      <c r="A175" s="1"/>
      <c r="B175" s="10"/>
      <c r="C175" s="10"/>
      <c r="D175" s="2"/>
      <c r="E175" s="2"/>
      <c r="F175" s="2"/>
      <c r="G175" s="2"/>
      <c r="H175" s="2"/>
      <c r="I175" s="2"/>
      <c r="J175" s="10"/>
      <c r="K175" s="10"/>
      <c r="L175" s="257"/>
      <c r="M175" s="257"/>
      <c r="N175" s="257"/>
      <c r="O175" s="257"/>
      <c r="P175" s="257"/>
      <c r="Q175" s="257"/>
      <c r="R175" s="257"/>
      <c r="S175" s="257"/>
      <c r="T175" s="257"/>
      <c r="U175" s="257"/>
      <c r="V175" s="257"/>
      <c r="W175" s="257"/>
      <c r="X175" s="257"/>
      <c r="Y175" s="257"/>
      <c r="Z175" s="257"/>
      <c r="AA175" s="4"/>
      <c r="AB175" s="4"/>
      <c r="AC175" s="3"/>
      <c r="AD175" s="3"/>
    </row>
    <row r="176" spans="1:30" ht="18" customHeight="1" x14ac:dyDescent="0.45">
      <c r="A176" s="1"/>
      <c r="B176" s="10"/>
      <c r="C176" s="10"/>
      <c r="D176" s="2"/>
      <c r="E176" s="10"/>
      <c r="F176" s="10"/>
      <c r="G176" s="10"/>
      <c r="H176" s="10"/>
      <c r="I176" s="10"/>
      <c r="J176" s="10"/>
      <c r="K176" s="10"/>
      <c r="L176" s="18" t="s">
        <v>160</v>
      </c>
      <c r="M176" s="10"/>
      <c r="N176" s="10"/>
      <c r="O176" s="4"/>
      <c r="P176" s="4"/>
      <c r="Q176" s="4"/>
      <c r="R176" s="4"/>
      <c r="S176" s="4"/>
      <c r="T176" s="4"/>
      <c r="U176" s="4"/>
      <c r="V176" s="4"/>
      <c r="W176" s="4"/>
      <c r="X176" s="4"/>
      <c r="Y176" s="4"/>
      <c r="Z176" s="4"/>
      <c r="AA176" s="4"/>
      <c r="AB176" s="4"/>
      <c r="AC176" s="3"/>
      <c r="AD176" s="3"/>
    </row>
    <row r="177" spans="1:30" ht="18" customHeight="1" x14ac:dyDescent="0.45">
      <c r="A177" s="1"/>
      <c r="B177" s="10"/>
      <c r="C177" s="10"/>
      <c r="D177" s="2"/>
      <c r="E177" s="2"/>
      <c r="F177" s="2"/>
      <c r="G177" s="27" t="s">
        <v>116</v>
      </c>
      <c r="H177" s="2"/>
      <c r="I177" s="2"/>
      <c r="J177" s="10"/>
      <c r="K177" s="10"/>
      <c r="L177" s="10"/>
      <c r="M177" s="10"/>
      <c r="N177" s="10"/>
      <c r="O177" s="4"/>
      <c r="P177" s="4"/>
      <c r="Q177" s="4"/>
      <c r="R177" s="4"/>
      <c r="S177" s="4"/>
      <c r="T177" s="4"/>
      <c r="U177" s="4"/>
      <c r="V177" s="4"/>
      <c r="W177" s="4"/>
      <c r="X177" s="4"/>
      <c r="Y177" s="4"/>
      <c r="Z177" s="4"/>
      <c r="AA177" s="4"/>
      <c r="AB177" s="4"/>
      <c r="AC177" s="3"/>
      <c r="AD177" s="3"/>
    </row>
    <row r="178" spans="1:30" ht="18" customHeight="1" x14ac:dyDescent="0.45">
      <c r="A178" s="1"/>
      <c r="B178" s="10"/>
      <c r="C178" s="10"/>
      <c r="D178" s="124" t="s">
        <v>118</v>
      </c>
      <c r="E178" s="2"/>
      <c r="F178" s="2"/>
      <c r="G178" s="125" t="s">
        <v>117</v>
      </c>
      <c r="H178" s="27" t="s">
        <v>8</v>
      </c>
      <c r="I178" s="27">
        <v>2024</v>
      </c>
      <c r="J178" s="10"/>
      <c r="K178" s="2"/>
      <c r="L178" s="10"/>
      <c r="M178" s="10"/>
      <c r="N178" s="10"/>
      <c r="O178" s="4"/>
      <c r="P178" s="4"/>
      <c r="Q178" s="4"/>
      <c r="R178" s="4"/>
      <c r="S178" s="4"/>
      <c r="T178" s="4"/>
      <c r="U178" s="4"/>
      <c r="V178" s="4"/>
      <c r="W178" s="4"/>
      <c r="X178" s="4"/>
      <c r="Y178" s="4"/>
      <c r="Z178" s="4"/>
      <c r="AA178" s="4"/>
      <c r="AB178" s="4"/>
      <c r="AC178" s="3"/>
      <c r="AD178" s="3"/>
    </row>
    <row r="179" spans="1:30" ht="18" customHeight="1" x14ac:dyDescent="0.45">
      <c r="A179" s="1"/>
      <c r="B179" s="10"/>
      <c r="C179" s="10"/>
      <c r="D179" s="276" t="s">
        <v>238</v>
      </c>
      <c r="E179" s="276"/>
      <c r="F179" s="276"/>
      <c r="G179" s="28">
        <v>0.5</v>
      </c>
      <c r="H179" s="123">
        <v>100000000</v>
      </c>
      <c r="I179" s="29">
        <v>10000000</v>
      </c>
      <c r="J179" s="10"/>
      <c r="K179" s="15" t="s">
        <v>242</v>
      </c>
      <c r="L179" s="268" t="s">
        <v>398</v>
      </c>
      <c r="M179" s="268"/>
      <c r="N179" s="268"/>
      <c r="O179" s="268"/>
      <c r="P179" s="268"/>
      <c r="Q179" s="268"/>
      <c r="R179" s="268"/>
      <c r="S179" s="268"/>
      <c r="T179" s="268"/>
      <c r="U179" s="268"/>
      <c r="V179" s="268"/>
      <c r="W179" s="268"/>
      <c r="X179" s="268"/>
      <c r="Y179" s="268"/>
      <c r="Z179" s="268"/>
      <c r="AA179" s="4"/>
      <c r="AB179" s="4"/>
      <c r="AC179" s="3"/>
      <c r="AD179" s="3"/>
    </row>
    <row r="180" spans="1:30" ht="18" customHeight="1" x14ac:dyDescent="0.45">
      <c r="A180" s="1"/>
      <c r="B180" s="10"/>
      <c r="C180" s="10"/>
      <c r="D180" s="25" t="s">
        <v>3</v>
      </c>
      <c r="E180" s="10"/>
      <c r="F180" s="10"/>
      <c r="G180" s="25" t="s">
        <v>3</v>
      </c>
      <c r="H180" s="10"/>
      <c r="I180" s="25" t="s">
        <v>3</v>
      </c>
      <c r="J180" s="10"/>
      <c r="K180" s="10"/>
      <c r="L180" s="268"/>
      <c r="M180" s="268"/>
      <c r="N180" s="268"/>
      <c r="O180" s="268"/>
      <c r="P180" s="268"/>
      <c r="Q180" s="268"/>
      <c r="R180" s="268"/>
      <c r="S180" s="268"/>
      <c r="T180" s="268"/>
      <c r="U180" s="268"/>
      <c r="V180" s="268"/>
      <c r="W180" s="268"/>
      <c r="X180" s="268"/>
      <c r="Y180" s="268"/>
      <c r="Z180" s="268"/>
      <c r="AA180" s="4"/>
      <c r="AB180" s="4"/>
      <c r="AC180" s="3"/>
      <c r="AD180" s="3"/>
    </row>
    <row r="181" spans="1:30" ht="18" customHeight="1" x14ac:dyDescent="0.45">
      <c r="A181" s="1"/>
      <c r="B181" s="10"/>
      <c r="C181" s="10"/>
      <c r="D181" s="25" t="s">
        <v>239</v>
      </c>
      <c r="E181" s="10"/>
      <c r="F181" s="10"/>
      <c r="G181" s="25" t="s">
        <v>240</v>
      </c>
      <c r="H181" s="10"/>
      <c r="I181" s="25" t="s">
        <v>241</v>
      </c>
      <c r="J181" s="10"/>
      <c r="K181" s="10"/>
      <c r="L181" s="268"/>
      <c r="M181" s="268"/>
      <c r="N181" s="268"/>
      <c r="O181" s="268"/>
      <c r="P181" s="268"/>
      <c r="Q181" s="268"/>
      <c r="R181" s="268"/>
      <c r="S181" s="268"/>
      <c r="T181" s="268"/>
      <c r="U181" s="268"/>
      <c r="V181" s="268"/>
      <c r="W181" s="268"/>
      <c r="X181" s="268"/>
      <c r="Y181" s="268"/>
      <c r="Z181" s="268"/>
      <c r="AA181" s="4"/>
      <c r="AB181" s="4"/>
      <c r="AC181" s="3"/>
      <c r="AD181" s="3"/>
    </row>
    <row r="182" spans="1:30" ht="18" customHeight="1" x14ac:dyDescent="0.45">
      <c r="A182" s="1"/>
      <c r="B182" s="10"/>
      <c r="C182" s="10"/>
      <c r="D182" s="25"/>
      <c r="E182" s="10"/>
      <c r="F182" s="10"/>
      <c r="G182" s="25"/>
      <c r="H182" s="10"/>
      <c r="I182" s="25"/>
      <c r="J182" s="10"/>
      <c r="K182" s="10"/>
      <c r="L182" s="162"/>
      <c r="M182" s="162"/>
      <c r="N182" s="162"/>
      <c r="O182" s="162"/>
      <c r="P182" s="162"/>
      <c r="Q182" s="162"/>
      <c r="R182" s="162"/>
      <c r="S182" s="162"/>
      <c r="T182" s="162"/>
      <c r="U182" s="162"/>
      <c r="V182" s="162"/>
      <c r="W182" s="162"/>
      <c r="X182" s="162"/>
      <c r="Y182" s="162"/>
      <c r="Z182" s="162"/>
      <c r="AA182" s="4"/>
      <c r="AB182" s="4"/>
      <c r="AC182" s="3"/>
      <c r="AD182" s="3"/>
    </row>
    <row r="183" spans="1:30" ht="18" customHeight="1" x14ac:dyDescent="0.45">
      <c r="A183" s="1"/>
      <c r="B183" s="10"/>
      <c r="C183" s="10"/>
      <c r="D183" s="10"/>
      <c r="E183" s="10"/>
      <c r="F183" s="10"/>
      <c r="G183" s="10"/>
      <c r="H183" s="10"/>
      <c r="I183" s="10"/>
      <c r="J183" s="10"/>
      <c r="K183" s="2"/>
      <c r="L183" s="277" t="s">
        <v>243</v>
      </c>
      <c r="M183" s="277"/>
      <c r="N183" s="277"/>
      <c r="O183" s="277"/>
      <c r="P183" s="277"/>
      <c r="Q183" s="277"/>
      <c r="R183" s="277"/>
      <c r="S183" s="277"/>
      <c r="T183" s="277"/>
      <c r="U183" s="277"/>
      <c r="V183" s="277"/>
      <c r="W183" s="277"/>
      <c r="X183" s="277"/>
      <c r="Y183" s="277"/>
      <c r="Z183" s="277"/>
      <c r="AA183" s="4"/>
      <c r="AB183" s="4"/>
      <c r="AC183" s="3"/>
      <c r="AD183" s="3"/>
    </row>
    <row r="184" spans="1:30" ht="18" customHeight="1" x14ac:dyDescent="0.45">
      <c r="A184" s="1"/>
      <c r="B184" s="10"/>
      <c r="C184" s="10"/>
      <c r="D184" s="10"/>
      <c r="E184" s="10"/>
      <c r="F184" s="10"/>
      <c r="G184" s="10"/>
      <c r="H184" s="10"/>
      <c r="I184" s="10"/>
      <c r="J184" s="10"/>
      <c r="K184" s="10"/>
      <c r="L184" s="277"/>
      <c r="M184" s="277"/>
      <c r="N184" s="277"/>
      <c r="O184" s="277"/>
      <c r="P184" s="277"/>
      <c r="Q184" s="277"/>
      <c r="R184" s="277"/>
      <c r="S184" s="277"/>
      <c r="T184" s="277"/>
      <c r="U184" s="277"/>
      <c r="V184" s="277"/>
      <c r="W184" s="277"/>
      <c r="X184" s="277"/>
      <c r="Y184" s="277"/>
      <c r="Z184" s="277"/>
      <c r="AA184" s="4"/>
      <c r="AB184" s="4"/>
      <c r="AC184" s="3"/>
      <c r="AD184" s="3"/>
    </row>
    <row r="185" spans="1:30" ht="18" customHeight="1" x14ac:dyDescent="0.45">
      <c r="A185" s="1"/>
      <c r="B185" s="10"/>
      <c r="C185" s="10"/>
      <c r="D185" s="10"/>
      <c r="E185" s="10"/>
      <c r="F185" s="10"/>
      <c r="G185" s="10"/>
      <c r="H185" s="10"/>
      <c r="I185" s="10"/>
      <c r="J185" s="10"/>
      <c r="K185" s="2"/>
      <c r="L185" s="2"/>
      <c r="M185" s="2"/>
      <c r="N185" s="2"/>
      <c r="O185" s="2"/>
      <c r="P185" s="2"/>
      <c r="Q185" s="2"/>
      <c r="R185" s="2"/>
      <c r="S185" s="2"/>
      <c r="T185" s="2"/>
      <c r="U185" s="2"/>
      <c r="V185" s="2"/>
      <c r="W185" s="2"/>
      <c r="X185" s="2"/>
      <c r="Y185" s="2"/>
      <c r="Z185" s="2"/>
      <c r="AA185" s="4"/>
      <c r="AB185" s="4"/>
      <c r="AC185" s="3"/>
      <c r="AD185" s="3"/>
    </row>
    <row r="186" spans="1:30" ht="18" customHeight="1" x14ac:dyDescent="0.45">
      <c r="A186" s="1"/>
      <c r="B186" s="10"/>
      <c r="C186" s="21" t="s">
        <v>126</v>
      </c>
      <c r="D186" s="21"/>
      <c r="E186" s="10"/>
      <c r="F186" s="10"/>
      <c r="G186" s="10"/>
      <c r="H186" s="10"/>
      <c r="I186" s="10"/>
      <c r="J186" s="10"/>
      <c r="K186" s="2"/>
      <c r="L186" s="2"/>
      <c r="M186" s="2"/>
      <c r="N186" s="2"/>
      <c r="O186" s="2"/>
      <c r="P186" s="2"/>
      <c r="Q186" s="2"/>
      <c r="R186" s="2"/>
      <c r="S186" s="2"/>
      <c r="T186" s="2"/>
      <c r="U186" s="2"/>
      <c r="V186" s="2"/>
      <c r="W186" s="2"/>
      <c r="X186" s="2"/>
      <c r="Y186" s="2"/>
      <c r="Z186" s="2"/>
      <c r="AA186" s="4"/>
      <c r="AB186" s="4"/>
      <c r="AC186" s="3"/>
      <c r="AD186" s="3"/>
    </row>
    <row r="187" spans="1:30" ht="18" customHeight="1" x14ac:dyDescent="0.45">
      <c r="A187" s="1"/>
      <c r="B187" s="10"/>
      <c r="C187" s="10"/>
      <c r="D187" s="21"/>
      <c r="E187" s="2"/>
      <c r="F187" s="2"/>
      <c r="G187" s="27" t="s">
        <v>116</v>
      </c>
      <c r="H187" s="2"/>
      <c r="I187" s="2"/>
      <c r="J187" s="10"/>
      <c r="K187" s="2"/>
      <c r="L187" s="2"/>
      <c r="M187" s="2"/>
      <c r="N187" s="2"/>
      <c r="O187" s="2"/>
      <c r="P187" s="2"/>
      <c r="Q187" s="2"/>
      <c r="R187" s="2"/>
      <c r="S187" s="2"/>
      <c r="T187" s="2"/>
      <c r="U187" s="2"/>
      <c r="V187" s="2"/>
      <c r="W187" s="2"/>
      <c r="X187" s="2"/>
      <c r="Y187" s="2"/>
      <c r="Z187" s="2"/>
      <c r="AA187" s="4"/>
      <c r="AB187" s="4"/>
      <c r="AC187" s="3"/>
      <c r="AD187" s="3"/>
    </row>
    <row r="188" spans="1:30" ht="18" customHeight="1" x14ac:dyDescent="0.45">
      <c r="A188" s="1"/>
      <c r="B188" s="10"/>
      <c r="C188" s="10"/>
      <c r="D188" s="2"/>
      <c r="E188" s="2"/>
      <c r="F188" s="2"/>
      <c r="G188" s="125" t="s">
        <v>117</v>
      </c>
      <c r="H188" s="27" t="s">
        <v>8</v>
      </c>
      <c r="I188" s="22">
        <v>2024</v>
      </c>
      <c r="J188" s="10"/>
      <c r="K188" s="15" t="s">
        <v>81</v>
      </c>
      <c r="L188" s="273" t="s">
        <v>384</v>
      </c>
      <c r="M188" s="273"/>
      <c r="N188" s="273"/>
      <c r="O188" s="273"/>
      <c r="P188" s="273"/>
      <c r="Q188" s="273"/>
      <c r="R188" s="273"/>
      <c r="S188" s="273"/>
      <c r="T188" s="273"/>
      <c r="U188" s="273"/>
      <c r="V188" s="273"/>
      <c r="W188" s="273"/>
      <c r="X188" s="273"/>
      <c r="Y188" s="273"/>
      <c r="Z188" s="31"/>
      <c r="AA188" s="4"/>
      <c r="AB188" s="4"/>
      <c r="AC188" s="3"/>
      <c r="AD188" s="3"/>
    </row>
    <row r="189" spans="1:30" ht="18" customHeight="1" x14ac:dyDescent="0.45">
      <c r="A189" s="1"/>
      <c r="B189" s="10"/>
      <c r="C189" s="10"/>
      <c r="D189" s="32" t="s">
        <v>126</v>
      </c>
      <c r="E189" s="33"/>
      <c r="F189" s="34"/>
      <c r="G189" s="28">
        <v>0.78</v>
      </c>
      <c r="H189" s="35">
        <v>10000000</v>
      </c>
      <c r="I189" s="36">
        <v>0</v>
      </c>
      <c r="J189" s="10"/>
      <c r="K189" s="15"/>
      <c r="L189" s="273"/>
      <c r="M189" s="273"/>
      <c r="N189" s="273"/>
      <c r="O189" s="273"/>
      <c r="P189" s="273"/>
      <c r="Q189" s="273"/>
      <c r="R189" s="273"/>
      <c r="S189" s="273"/>
      <c r="T189" s="273"/>
      <c r="U189" s="273"/>
      <c r="V189" s="273"/>
      <c r="W189" s="273"/>
      <c r="X189" s="273"/>
      <c r="Y189" s="273"/>
      <c r="Z189" s="31"/>
      <c r="AA189" s="4"/>
      <c r="AB189" s="4"/>
      <c r="AC189" s="3"/>
      <c r="AD189" s="3"/>
    </row>
    <row r="190" spans="1:30" ht="18" customHeight="1" x14ac:dyDescent="0.45">
      <c r="A190" s="1"/>
      <c r="B190" s="10"/>
      <c r="C190" s="10"/>
      <c r="D190" s="10"/>
      <c r="E190" s="10"/>
      <c r="F190" s="10"/>
      <c r="G190" s="25" t="s">
        <v>3</v>
      </c>
      <c r="H190" s="10"/>
      <c r="I190" s="25" t="s">
        <v>3</v>
      </c>
      <c r="J190" s="2"/>
      <c r="K190" s="15"/>
      <c r="L190" s="273"/>
      <c r="M190" s="273"/>
      <c r="N190" s="273"/>
      <c r="O190" s="273"/>
      <c r="P190" s="273"/>
      <c r="Q190" s="273"/>
      <c r="R190" s="273"/>
      <c r="S190" s="273"/>
      <c r="T190" s="273"/>
      <c r="U190" s="273"/>
      <c r="V190" s="273"/>
      <c r="W190" s="273"/>
      <c r="X190" s="273"/>
      <c r="Y190" s="273"/>
      <c r="Z190" s="31"/>
      <c r="AA190" s="4"/>
      <c r="AB190" s="4"/>
      <c r="AC190" s="3"/>
      <c r="AD190" s="3"/>
    </row>
    <row r="191" spans="1:30" ht="18" customHeight="1" x14ac:dyDescent="0.45">
      <c r="A191" s="1"/>
      <c r="B191" s="10"/>
      <c r="C191" s="10"/>
      <c r="D191" s="10"/>
      <c r="E191" s="10"/>
      <c r="F191" s="10"/>
      <c r="G191" s="25" t="s">
        <v>12</v>
      </c>
      <c r="H191" s="10"/>
      <c r="I191" s="25" t="s">
        <v>13</v>
      </c>
      <c r="J191" s="2"/>
      <c r="K191" s="15"/>
      <c r="L191" s="273"/>
      <c r="M191" s="273"/>
      <c r="N191" s="273"/>
      <c r="O191" s="273"/>
      <c r="P191" s="273"/>
      <c r="Q191" s="273"/>
      <c r="R191" s="273"/>
      <c r="S191" s="273"/>
      <c r="T191" s="273"/>
      <c r="U191" s="273"/>
      <c r="V191" s="273"/>
      <c r="W191" s="273"/>
      <c r="X191" s="273"/>
      <c r="Y191" s="273"/>
      <c r="Z191" s="31"/>
      <c r="AA191" s="4"/>
      <c r="AB191" s="4"/>
      <c r="AC191" s="3"/>
      <c r="AD191" s="3"/>
    </row>
    <row r="192" spans="1:30" ht="18" customHeight="1" x14ac:dyDescent="0.45">
      <c r="A192" s="1"/>
      <c r="B192" s="10"/>
      <c r="C192" s="10"/>
      <c r="D192" s="10"/>
      <c r="E192" s="10"/>
      <c r="F192" s="10"/>
      <c r="G192" s="25"/>
      <c r="H192" s="10"/>
      <c r="I192" s="25"/>
      <c r="J192" s="2"/>
      <c r="K192" s="15"/>
      <c r="L192" s="273" t="s">
        <v>127</v>
      </c>
      <c r="M192" s="273"/>
      <c r="N192" s="273"/>
      <c r="O192" s="273"/>
      <c r="P192" s="273"/>
      <c r="Q192" s="273"/>
      <c r="R192" s="273"/>
      <c r="S192" s="273"/>
      <c r="T192" s="273"/>
      <c r="U192" s="273"/>
      <c r="V192" s="273"/>
      <c r="W192" s="273"/>
      <c r="X192" s="273"/>
      <c r="Y192" s="273"/>
      <c r="Z192" s="273"/>
      <c r="AA192" s="4"/>
      <c r="AB192" s="4"/>
      <c r="AC192" s="3"/>
      <c r="AD192" s="3"/>
    </row>
    <row r="193" spans="1:30" ht="18" customHeight="1" x14ac:dyDescent="0.45">
      <c r="A193" s="1"/>
      <c r="B193" s="10"/>
      <c r="C193" s="10"/>
      <c r="D193" s="10"/>
      <c r="E193" s="10"/>
      <c r="F193" s="10"/>
      <c r="G193" s="25"/>
      <c r="H193" s="10"/>
      <c r="I193" s="25"/>
      <c r="J193" s="2"/>
      <c r="K193" s="15"/>
      <c r="L193" s="273"/>
      <c r="M193" s="273"/>
      <c r="N193" s="273"/>
      <c r="O193" s="273"/>
      <c r="P193" s="273"/>
      <c r="Q193" s="273"/>
      <c r="R193" s="273"/>
      <c r="S193" s="273"/>
      <c r="T193" s="273"/>
      <c r="U193" s="273"/>
      <c r="V193" s="273"/>
      <c r="W193" s="273"/>
      <c r="X193" s="273"/>
      <c r="Y193" s="273"/>
      <c r="Z193" s="273"/>
      <c r="AA193" s="4"/>
      <c r="AB193" s="4"/>
      <c r="AC193" s="3"/>
      <c r="AD193" s="3"/>
    </row>
    <row r="194" spans="1:30" ht="18" customHeight="1" x14ac:dyDescent="0.45">
      <c r="A194" s="1"/>
      <c r="B194" s="10"/>
      <c r="C194" s="10"/>
      <c r="D194" s="2"/>
      <c r="E194" s="2"/>
      <c r="F194" s="2"/>
      <c r="G194" s="2"/>
      <c r="H194" s="2"/>
      <c r="I194" s="2"/>
      <c r="J194" s="2"/>
      <c r="K194" s="15"/>
      <c r="L194" s="273"/>
      <c r="M194" s="273"/>
      <c r="N194" s="273"/>
      <c r="O194" s="273"/>
      <c r="P194" s="273"/>
      <c r="Q194" s="273"/>
      <c r="R194" s="273"/>
      <c r="S194" s="273"/>
      <c r="T194" s="273"/>
      <c r="U194" s="273"/>
      <c r="V194" s="273"/>
      <c r="W194" s="273"/>
      <c r="X194" s="273"/>
      <c r="Y194" s="273"/>
      <c r="Z194" s="273"/>
      <c r="AA194" s="4"/>
      <c r="AB194" s="4"/>
      <c r="AC194" s="3"/>
      <c r="AD194" s="3"/>
    </row>
    <row r="195" spans="1:30" ht="18" customHeight="1" x14ac:dyDescent="0.45">
      <c r="A195" s="1"/>
      <c r="B195" s="10"/>
      <c r="C195" s="10"/>
      <c r="D195" s="2"/>
      <c r="E195" s="2"/>
      <c r="F195" s="2"/>
      <c r="G195" s="2"/>
      <c r="H195" s="2"/>
      <c r="I195" s="2"/>
      <c r="J195" s="10"/>
      <c r="K195" s="10"/>
      <c r="L195" s="18" t="s">
        <v>160</v>
      </c>
      <c r="M195" s="10"/>
      <c r="N195" s="10"/>
      <c r="O195" s="4"/>
      <c r="P195" s="4"/>
      <c r="Q195" s="4"/>
      <c r="R195" s="4"/>
      <c r="S195" s="4"/>
      <c r="T195" s="4"/>
      <c r="U195" s="4"/>
      <c r="V195" s="4"/>
      <c r="W195" s="4"/>
      <c r="X195" s="4"/>
      <c r="Y195" s="4"/>
      <c r="Z195" s="10"/>
      <c r="AA195" s="4"/>
      <c r="AB195" s="4"/>
      <c r="AC195" s="3"/>
      <c r="AD195" s="3"/>
    </row>
    <row r="196" spans="1:30" ht="18" customHeight="1" x14ac:dyDescent="0.45">
      <c r="A196" s="1"/>
      <c r="B196" s="10"/>
      <c r="C196" s="10"/>
      <c r="D196" s="10"/>
      <c r="E196" s="10"/>
      <c r="F196" s="10"/>
      <c r="G196" s="10"/>
      <c r="H196" s="10"/>
      <c r="I196" s="10"/>
      <c r="J196" s="10"/>
      <c r="K196" s="2"/>
      <c r="L196" s="2"/>
      <c r="M196" s="2"/>
      <c r="N196" s="2"/>
      <c r="O196" s="2"/>
      <c r="P196" s="2"/>
      <c r="Q196" s="2"/>
      <c r="R196" s="2"/>
      <c r="S196" s="2"/>
      <c r="T196" s="2"/>
      <c r="U196" s="2"/>
      <c r="V196" s="2"/>
      <c r="W196" s="2"/>
      <c r="X196" s="2"/>
      <c r="Y196" s="2"/>
      <c r="Z196" s="2"/>
      <c r="AA196" s="4"/>
      <c r="AB196" s="4"/>
      <c r="AC196" s="3"/>
      <c r="AD196" s="3"/>
    </row>
    <row r="197" spans="1:30" ht="18" customHeight="1" x14ac:dyDescent="0.45">
      <c r="A197" s="1"/>
      <c r="B197" s="10"/>
      <c r="C197" s="10"/>
      <c r="D197" s="2"/>
      <c r="E197" s="2"/>
      <c r="F197" s="2"/>
      <c r="G197" s="2"/>
      <c r="H197" s="2"/>
      <c r="I197" s="2"/>
      <c r="J197" s="10"/>
      <c r="K197" s="2"/>
      <c r="L197" s="2"/>
      <c r="M197" s="2"/>
      <c r="N197" s="2"/>
      <c r="O197" s="2"/>
      <c r="P197" s="2"/>
      <c r="Q197" s="2"/>
      <c r="R197" s="2"/>
      <c r="S197" s="2"/>
      <c r="T197" s="2"/>
      <c r="U197" s="2"/>
      <c r="V197" s="2"/>
      <c r="W197" s="2"/>
      <c r="X197" s="2"/>
      <c r="Y197" s="2"/>
      <c r="Z197" s="2"/>
      <c r="AA197" s="4"/>
      <c r="AB197" s="4"/>
      <c r="AC197" s="3"/>
      <c r="AD197" s="3"/>
    </row>
    <row r="198" spans="1:30" ht="18" customHeight="1" x14ac:dyDescent="0.45">
      <c r="A198" s="1"/>
      <c r="B198" s="10"/>
      <c r="C198" s="10"/>
      <c r="D198" s="2"/>
      <c r="E198" s="2"/>
      <c r="F198" s="2"/>
      <c r="G198" s="2"/>
      <c r="H198" s="2"/>
      <c r="I198" s="2"/>
      <c r="J198" s="10"/>
      <c r="K198" s="15" t="s">
        <v>82</v>
      </c>
      <c r="L198" s="257" t="s">
        <v>385</v>
      </c>
      <c r="M198" s="257"/>
      <c r="N198" s="257"/>
      <c r="O198" s="257"/>
      <c r="P198" s="257"/>
      <c r="Q198" s="257"/>
      <c r="R198" s="257"/>
      <c r="S198" s="257"/>
      <c r="T198" s="257"/>
      <c r="U198" s="257"/>
      <c r="V198" s="257"/>
      <c r="W198" s="257"/>
      <c r="X198" s="257"/>
      <c r="Y198" s="257"/>
      <c r="Z198" s="257"/>
      <c r="AA198" s="4"/>
      <c r="AB198" s="4"/>
      <c r="AC198" s="3"/>
      <c r="AD198" s="3"/>
    </row>
    <row r="199" spans="1:30" ht="18" customHeight="1" x14ac:dyDescent="0.45">
      <c r="A199" s="1"/>
      <c r="B199" s="10"/>
      <c r="C199" s="10"/>
      <c r="D199" s="2"/>
      <c r="E199" s="2"/>
      <c r="F199" s="2"/>
      <c r="G199" s="2"/>
      <c r="H199" s="2"/>
      <c r="I199" s="2"/>
      <c r="J199" s="10"/>
      <c r="K199" s="15"/>
      <c r="L199" s="257"/>
      <c r="M199" s="257"/>
      <c r="N199" s="257"/>
      <c r="O199" s="257"/>
      <c r="P199" s="257"/>
      <c r="Q199" s="257"/>
      <c r="R199" s="257"/>
      <c r="S199" s="257"/>
      <c r="T199" s="257"/>
      <c r="U199" s="257"/>
      <c r="V199" s="257"/>
      <c r="W199" s="257"/>
      <c r="X199" s="257"/>
      <c r="Y199" s="257"/>
      <c r="Z199" s="257"/>
      <c r="AA199" s="4"/>
      <c r="AB199" s="4"/>
      <c r="AC199" s="3"/>
      <c r="AD199" s="3"/>
    </row>
    <row r="200" spans="1:30" ht="18" customHeight="1" x14ac:dyDescent="0.45">
      <c r="A200" s="1"/>
      <c r="B200" s="10"/>
      <c r="C200" s="10"/>
      <c r="D200" s="2"/>
      <c r="E200" s="2"/>
      <c r="F200" s="2"/>
      <c r="G200" s="2"/>
      <c r="H200" s="2"/>
      <c r="I200" s="2"/>
      <c r="J200" s="10"/>
      <c r="K200" s="15"/>
      <c r="L200" s="257"/>
      <c r="M200" s="257"/>
      <c r="N200" s="257"/>
      <c r="O200" s="257"/>
      <c r="P200" s="257"/>
      <c r="Q200" s="257"/>
      <c r="R200" s="257"/>
      <c r="S200" s="257"/>
      <c r="T200" s="257"/>
      <c r="U200" s="257"/>
      <c r="V200" s="257"/>
      <c r="W200" s="257"/>
      <c r="X200" s="257"/>
      <c r="Y200" s="257"/>
      <c r="Z200" s="257"/>
      <c r="AA200" s="4"/>
      <c r="AB200" s="4"/>
      <c r="AC200" s="3"/>
      <c r="AD200" s="3"/>
    </row>
    <row r="201" spans="1:30" ht="18" customHeight="1" x14ac:dyDescent="0.45">
      <c r="A201" s="1"/>
      <c r="B201" s="10"/>
      <c r="C201" s="10"/>
      <c r="D201" s="2"/>
      <c r="E201" s="2"/>
      <c r="F201" s="2"/>
      <c r="G201" s="2"/>
      <c r="H201" s="2"/>
      <c r="I201" s="2"/>
      <c r="J201" s="10"/>
      <c r="K201" s="15"/>
      <c r="L201" s="257" t="s">
        <v>128</v>
      </c>
      <c r="M201" s="257"/>
      <c r="N201" s="257"/>
      <c r="O201" s="257"/>
      <c r="P201" s="257"/>
      <c r="Q201" s="257"/>
      <c r="R201" s="257"/>
      <c r="S201" s="257"/>
      <c r="T201" s="257"/>
      <c r="U201" s="257"/>
      <c r="V201" s="257"/>
      <c r="W201" s="257"/>
      <c r="X201" s="257"/>
      <c r="Y201" s="257"/>
      <c r="Z201" s="257"/>
      <c r="AA201" s="4"/>
      <c r="AB201" s="4"/>
      <c r="AC201" s="3"/>
      <c r="AD201" s="3"/>
    </row>
    <row r="202" spans="1:30" ht="18" customHeight="1" x14ac:dyDescent="0.45">
      <c r="A202" s="1"/>
      <c r="B202" s="10"/>
      <c r="C202" s="10"/>
      <c r="D202" s="2"/>
      <c r="E202" s="2"/>
      <c r="F202" s="2"/>
      <c r="G202" s="2"/>
      <c r="H202" s="2"/>
      <c r="I202" s="2"/>
      <c r="J202" s="10"/>
      <c r="K202" s="2"/>
      <c r="L202" s="268" t="s">
        <v>129</v>
      </c>
      <c r="M202" s="268"/>
      <c r="N202" s="268"/>
      <c r="O202" s="268"/>
      <c r="P202" s="268"/>
      <c r="Q202" s="268"/>
      <c r="R202" s="268"/>
      <c r="S202" s="268"/>
      <c r="T202" s="268"/>
      <c r="U202" s="268"/>
      <c r="V202" s="268"/>
      <c r="W202" s="268"/>
      <c r="X202" s="268"/>
      <c r="Y202" s="268"/>
      <c r="Z202" s="268"/>
      <c r="AA202" s="4"/>
      <c r="AB202" s="4"/>
      <c r="AC202" s="3"/>
      <c r="AD202" s="3"/>
    </row>
    <row r="203" spans="1:30" ht="18" customHeight="1" x14ac:dyDescent="0.45">
      <c r="A203" s="1"/>
      <c r="B203" s="10"/>
      <c r="C203" s="10"/>
      <c r="D203" s="2"/>
      <c r="E203" s="2"/>
      <c r="F203" s="2"/>
      <c r="G203" s="2"/>
      <c r="H203" s="2"/>
      <c r="I203" s="2"/>
      <c r="J203" s="10"/>
      <c r="K203" s="2"/>
      <c r="L203" s="268"/>
      <c r="M203" s="268"/>
      <c r="N203" s="268"/>
      <c r="O203" s="268"/>
      <c r="P203" s="268"/>
      <c r="Q203" s="268"/>
      <c r="R203" s="268"/>
      <c r="S203" s="268"/>
      <c r="T203" s="268"/>
      <c r="U203" s="268"/>
      <c r="V203" s="268"/>
      <c r="W203" s="268"/>
      <c r="X203" s="268"/>
      <c r="Y203" s="268"/>
      <c r="Z203" s="268"/>
      <c r="AA203" s="4"/>
      <c r="AB203" s="4"/>
      <c r="AC203" s="3"/>
      <c r="AD203" s="3"/>
    </row>
    <row r="204" spans="1:30" ht="18" customHeight="1" x14ac:dyDescent="0.45">
      <c r="A204" s="1"/>
      <c r="B204" s="10"/>
      <c r="C204" s="10"/>
      <c r="D204" s="2"/>
      <c r="E204" s="2"/>
      <c r="F204" s="2"/>
      <c r="G204" s="2"/>
      <c r="H204" s="2"/>
      <c r="I204" s="2"/>
      <c r="J204" s="10"/>
      <c r="K204" s="2"/>
      <c r="L204" s="2"/>
      <c r="M204" s="2"/>
      <c r="N204" s="2"/>
      <c r="O204" s="2"/>
      <c r="P204" s="2"/>
      <c r="Q204" s="2"/>
      <c r="R204" s="2"/>
      <c r="S204" s="2"/>
      <c r="T204" s="2"/>
      <c r="U204" s="2"/>
      <c r="V204" s="2"/>
      <c r="W204" s="2"/>
      <c r="X204" s="2"/>
      <c r="Y204" s="2"/>
      <c r="Z204" s="10"/>
      <c r="AA204" s="4"/>
      <c r="AB204" s="4"/>
      <c r="AC204" s="3"/>
      <c r="AD204" s="3"/>
    </row>
    <row r="205" spans="1:30" ht="18" customHeight="1" x14ac:dyDescent="0.45">
      <c r="A205" s="1"/>
      <c r="B205" s="10"/>
      <c r="C205" s="10"/>
      <c r="D205" s="2"/>
      <c r="E205" s="2"/>
      <c r="F205" s="2"/>
      <c r="G205" s="2"/>
      <c r="H205" s="2"/>
      <c r="I205" s="2"/>
      <c r="J205" s="10"/>
      <c r="K205" s="2"/>
      <c r="L205" s="2"/>
      <c r="M205" s="2"/>
      <c r="N205" s="2"/>
      <c r="O205" s="2"/>
      <c r="P205" s="2"/>
      <c r="Q205" s="2"/>
      <c r="R205" s="2"/>
      <c r="S205" s="2"/>
      <c r="T205" s="2"/>
      <c r="U205" s="2"/>
      <c r="V205" s="2"/>
      <c r="W205" s="2"/>
      <c r="X205" s="2"/>
      <c r="Y205" s="2"/>
      <c r="Z205" s="10"/>
      <c r="AA205" s="4"/>
      <c r="AB205" s="4"/>
      <c r="AC205" s="3"/>
      <c r="AD205" s="3"/>
    </row>
    <row r="206" spans="1:30" ht="18" customHeight="1" x14ac:dyDescent="0.45">
      <c r="A206" s="1"/>
      <c r="B206" s="10"/>
      <c r="C206" s="21" t="s">
        <v>130</v>
      </c>
      <c r="D206" s="10"/>
      <c r="E206" s="10"/>
      <c r="F206" s="10"/>
      <c r="G206" s="10"/>
      <c r="H206" s="10"/>
      <c r="I206" s="10"/>
      <c r="J206" s="10"/>
      <c r="K206" s="2"/>
      <c r="L206" s="2"/>
      <c r="M206" s="2"/>
      <c r="N206" s="2"/>
      <c r="O206" s="2"/>
      <c r="P206" s="2"/>
      <c r="Q206" s="2"/>
      <c r="R206" s="2"/>
      <c r="S206" s="2"/>
      <c r="T206" s="2"/>
      <c r="U206" s="2"/>
      <c r="V206" s="2"/>
      <c r="W206" s="2"/>
      <c r="X206" s="2"/>
      <c r="Y206" s="2"/>
      <c r="Z206" s="2"/>
      <c r="AA206" s="4"/>
      <c r="AB206" s="4"/>
      <c r="AC206" s="3"/>
      <c r="AD206" s="3"/>
    </row>
    <row r="207" spans="1:30" ht="18" customHeight="1" x14ac:dyDescent="0.45">
      <c r="A207" s="1"/>
      <c r="B207" s="10"/>
      <c r="C207" s="10"/>
      <c r="D207" s="27" t="s">
        <v>131</v>
      </c>
      <c r="E207" s="27" t="str">
        <f>+H153</f>
        <v>Total</v>
      </c>
      <c r="F207" s="2"/>
      <c r="G207" s="10"/>
      <c r="H207" s="10"/>
      <c r="I207" s="10"/>
      <c r="J207" s="10"/>
      <c r="K207" s="2"/>
      <c r="L207" s="2"/>
      <c r="M207" s="2"/>
      <c r="N207" s="2"/>
      <c r="O207" s="2"/>
      <c r="P207" s="2"/>
      <c r="Q207" s="2"/>
      <c r="R207" s="2"/>
      <c r="S207" s="2"/>
      <c r="T207" s="2"/>
      <c r="U207" s="2"/>
      <c r="V207" s="2"/>
      <c r="W207" s="2"/>
      <c r="X207" s="2"/>
      <c r="Y207" s="2"/>
      <c r="Z207" s="2"/>
      <c r="AA207" s="4"/>
      <c r="AB207" s="4"/>
      <c r="AC207" s="3"/>
      <c r="AD207" s="3"/>
    </row>
    <row r="208" spans="1:30" ht="18" customHeight="1" x14ac:dyDescent="0.45">
      <c r="A208" s="1"/>
      <c r="B208" s="10"/>
      <c r="C208" s="10"/>
      <c r="D208" s="27" t="s">
        <v>132</v>
      </c>
      <c r="E208" s="36">
        <v>49530154</v>
      </c>
      <c r="F208" s="8" t="str">
        <f>IF(ISNUMBER(E208),"para análisis financiero","Aviso")</f>
        <v>para análisis financiero</v>
      </c>
      <c r="G208" s="10"/>
      <c r="H208" s="10"/>
      <c r="I208" s="10"/>
      <c r="J208" s="10"/>
      <c r="K208" s="15" t="s">
        <v>83</v>
      </c>
      <c r="L208" s="259" t="s">
        <v>135</v>
      </c>
      <c r="M208" s="259"/>
      <c r="N208" s="259"/>
      <c r="O208" s="259"/>
      <c r="P208" s="259"/>
      <c r="Q208" s="259"/>
      <c r="R208" s="259"/>
      <c r="S208" s="259"/>
      <c r="T208" s="259"/>
      <c r="U208" s="259"/>
      <c r="V208" s="259"/>
      <c r="W208" s="259"/>
      <c r="X208" s="259"/>
      <c r="Y208" s="259"/>
      <c r="Z208" s="259"/>
      <c r="AA208" s="4"/>
      <c r="AB208" s="4"/>
      <c r="AC208" s="3"/>
      <c r="AD208" s="3"/>
    </row>
    <row r="209" spans="1:30" ht="18" customHeight="1" x14ac:dyDescent="0.45">
      <c r="A209" s="1"/>
      <c r="B209" s="10"/>
      <c r="C209" s="10"/>
      <c r="D209" s="2"/>
      <c r="E209" s="10"/>
      <c r="F209" s="10"/>
      <c r="G209" s="10"/>
      <c r="H209" s="10"/>
      <c r="I209" s="10"/>
      <c r="J209" s="10"/>
      <c r="K209" s="10"/>
      <c r="L209" s="259"/>
      <c r="M209" s="259"/>
      <c r="N209" s="259"/>
      <c r="O209" s="259"/>
      <c r="P209" s="259"/>
      <c r="Q209" s="259"/>
      <c r="R209" s="259"/>
      <c r="S209" s="259"/>
      <c r="T209" s="259"/>
      <c r="U209" s="259"/>
      <c r="V209" s="259"/>
      <c r="W209" s="259"/>
      <c r="X209" s="259"/>
      <c r="Y209" s="259"/>
      <c r="Z209" s="259"/>
      <c r="AA209" s="4"/>
      <c r="AB209" s="4"/>
      <c r="AC209" s="3"/>
      <c r="AD209" s="3"/>
    </row>
    <row r="210" spans="1:30" ht="18" customHeight="1" x14ac:dyDescent="0.45">
      <c r="A210" s="1"/>
      <c r="B210" s="10"/>
      <c r="C210" s="10"/>
      <c r="D210" s="10"/>
      <c r="E210" s="10"/>
      <c r="F210" s="10"/>
      <c r="G210" s="10"/>
      <c r="H210" s="10"/>
      <c r="I210" s="10"/>
      <c r="J210" s="10"/>
      <c r="K210" s="10"/>
      <c r="L210" s="259"/>
      <c r="M210" s="259"/>
      <c r="N210" s="259"/>
      <c r="O210" s="259"/>
      <c r="P210" s="259"/>
      <c r="Q210" s="259"/>
      <c r="R210" s="259"/>
      <c r="S210" s="259"/>
      <c r="T210" s="259"/>
      <c r="U210" s="259"/>
      <c r="V210" s="259"/>
      <c r="W210" s="259"/>
      <c r="X210" s="259"/>
      <c r="Y210" s="259"/>
      <c r="Z210" s="259"/>
      <c r="AA210" s="4"/>
      <c r="AB210" s="4"/>
      <c r="AC210" s="3"/>
      <c r="AD210" s="3"/>
    </row>
    <row r="211" spans="1:30" ht="18" customHeight="1" x14ac:dyDescent="0.45">
      <c r="A211" s="1"/>
      <c r="B211" s="10"/>
      <c r="C211" s="10"/>
      <c r="D211" s="10"/>
      <c r="E211" s="10"/>
      <c r="F211" s="10"/>
      <c r="G211" s="10"/>
      <c r="H211" s="10"/>
      <c r="I211" s="10"/>
      <c r="J211" s="10"/>
      <c r="K211" s="10"/>
      <c r="L211" s="259"/>
      <c r="M211" s="259"/>
      <c r="N211" s="259"/>
      <c r="O211" s="259"/>
      <c r="P211" s="259"/>
      <c r="Q211" s="259"/>
      <c r="R211" s="259"/>
      <c r="S211" s="259"/>
      <c r="T211" s="259"/>
      <c r="U211" s="259"/>
      <c r="V211" s="259"/>
      <c r="W211" s="259"/>
      <c r="X211" s="259"/>
      <c r="Y211" s="259"/>
      <c r="Z211" s="259"/>
      <c r="AA211" s="4"/>
      <c r="AB211" s="4"/>
      <c r="AC211" s="3"/>
      <c r="AD211" s="3"/>
    </row>
    <row r="212" spans="1:30" ht="18" customHeight="1" x14ac:dyDescent="0.45">
      <c r="A212" s="1"/>
      <c r="B212" s="10"/>
      <c r="C212" s="10"/>
      <c r="D212" s="10"/>
      <c r="E212" s="10"/>
      <c r="F212" s="10"/>
      <c r="G212" s="10"/>
      <c r="H212" s="10"/>
      <c r="I212" s="10"/>
      <c r="J212" s="10"/>
      <c r="K212" s="2"/>
      <c r="L212" s="259"/>
      <c r="M212" s="259"/>
      <c r="N212" s="259"/>
      <c r="O212" s="259"/>
      <c r="P212" s="259"/>
      <c r="Q212" s="259"/>
      <c r="R212" s="259"/>
      <c r="S212" s="259"/>
      <c r="T212" s="259"/>
      <c r="U212" s="259"/>
      <c r="V212" s="259"/>
      <c r="W212" s="259"/>
      <c r="X212" s="259"/>
      <c r="Y212" s="259"/>
      <c r="Z212" s="259"/>
      <c r="AA212" s="4"/>
      <c r="AB212" s="4"/>
      <c r="AC212" s="3"/>
      <c r="AD212" s="3"/>
    </row>
    <row r="213" spans="1:30" ht="18" customHeight="1" x14ac:dyDescent="0.45">
      <c r="A213" s="1"/>
      <c r="B213" s="10"/>
      <c r="C213" s="10"/>
      <c r="D213" s="10"/>
      <c r="E213" s="10"/>
      <c r="F213" s="10"/>
      <c r="G213" s="10"/>
      <c r="H213" s="10"/>
      <c r="I213" s="10"/>
      <c r="J213" s="10"/>
      <c r="K213" s="2"/>
      <c r="L213" s="259"/>
      <c r="M213" s="259"/>
      <c r="N213" s="259"/>
      <c r="O213" s="259"/>
      <c r="P213" s="259"/>
      <c r="Q213" s="259"/>
      <c r="R213" s="259"/>
      <c r="S213" s="259"/>
      <c r="T213" s="259"/>
      <c r="U213" s="259"/>
      <c r="V213" s="259"/>
      <c r="W213" s="259"/>
      <c r="X213" s="259"/>
      <c r="Y213" s="259"/>
      <c r="Z213" s="259"/>
      <c r="AA213" s="4"/>
      <c r="AB213" s="4"/>
      <c r="AC213" s="3"/>
      <c r="AD213" s="3"/>
    </row>
    <row r="214" spans="1:30" ht="18" customHeight="1" x14ac:dyDescent="0.45">
      <c r="A214" s="1"/>
      <c r="B214" s="10"/>
      <c r="C214" s="10"/>
      <c r="D214" s="10"/>
      <c r="E214" s="10"/>
      <c r="F214" s="10"/>
      <c r="G214" s="10"/>
      <c r="H214" s="10"/>
      <c r="I214" s="10"/>
      <c r="J214" s="10"/>
      <c r="K214" s="2"/>
      <c r="L214" s="259"/>
      <c r="M214" s="259"/>
      <c r="N214" s="259"/>
      <c r="O214" s="259"/>
      <c r="P214" s="259"/>
      <c r="Q214" s="259"/>
      <c r="R214" s="259"/>
      <c r="S214" s="259"/>
      <c r="T214" s="259"/>
      <c r="U214" s="259"/>
      <c r="V214" s="259"/>
      <c r="W214" s="259"/>
      <c r="X214" s="259"/>
      <c r="Y214" s="259"/>
      <c r="Z214" s="259"/>
      <c r="AA214" s="4"/>
      <c r="AB214" s="4"/>
      <c r="AC214" s="3"/>
      <c r="AD214" s="3"/>
    </row>
    <row r="215" spans="1:30" ht="19.5" customHeight="1" x14ac:dyDescent="0.45">
      <c r="A215" s="1"/>
      <c r="B215" s="10"/>
      <c r="C215" s="10"/>
      <c r="D215" s="10"/>
      <c r="E215" s="10"/>
      <c r="F215" s="10"/>
      <c r="G215" s="10"/>
      <c r="H215" s="10"/>
      <c r="I215" s="10"/>
      <c r="J215" s="10"/>
      <c r="K215" s="2"/>
      <c r="L215" s="259"/>
      <c r="M215" s="259"/>
      <c r="N215" s="259"/>
      <c r="O215" s="259"/>
      <c r="P215" s="259"/>
      <c r="Q215" s="259"/>
      <c r="R215" s="259"/>
      <c r="S215" s="259"/>
      <c r="T215" s="259"/>
      <c r="U215" s="259"/>
      <c r="V215" s="259"/>
      <c r="W215" s="259"/>
      <c r="X215" s="259"/>
      <c r="Y215" s="259"/>
      <c r="Z215" s="259"/>
      <c r="AA215" s="4"/>
      <c r="AB215" s="4"/>
      <c r="AC215" s="3"/>
      <c r="AD215" s="3"/>
    </row>
    <row r="216" spans="1:30" ht="18" customHeight="1" x14ac:dyDescent="0.45">
      <c r="A216" s="1"/>
      <c r="B216" s="10"/>
      <c r="C216" s="10"/>
      <c r="D216" s="10"/>
      <c r="E216" s="10"/>
      <c r="F216" s="10"/>
      <c r="G216" s="10"/>
      <c r="H216" s="10"/>
      <c r="I216" s="10"/>
      <c r="J216" s="10"/>
      <c r="K216" s="2"/>
      <c r="L216" s="18" t="s">
        <v>63</v>
      </c>
      <c r="M216" s="2"/>
      <c r="N216" s="2"/>
      <c r="O216" s="2"/>
      <c r="P216" s="2"/>
      <c r="Q216" s="2"/>
      <c r="R216" s="2"/>
      <c r="S216" s="2"/>
      <c r="T216" s="2"/>
      <c r="U216" s="2"/>
      <c r="V216" s="2"/>
      <c r="W216" s="2"/>
      <c r="X216" s="2"/>
      <c r="Y216" s="2"/>
      <c r="Z216" s="2"/>
      <c r="AA216" s="4"/>
      <c r="AB216" s="4"/>
      <c r="AC216" s="3"/>
      <c r="AD216" s="3"/>
    </row>
    <row r="217" spans="1:30" ht="18" customHeight="1" x14ac:dyDescent="0.45">
      <c r="A217" s="1"/>
      <c r="B217" s="10"/>
      <c r="C217" s="10"/>
      <c r="D217" s="10"/>
      <c r="E217" s="2"/>
      <c r="F217" s="10"/>
      <c r="G217" s="10"/>
      <c r="H217" s="10"/>
      <c r="I217" s="10"/>
      <c r="J217" s="10"/>
      <c r="K217" s="2"/>
      <c r="L217" s="2"/>
      <c r="M217" s="2"/>
      <c r="N217" s="2"/>
      <c r="O217" s="2"/>
      <c r="P217" s="2"/>
      <c r="Q217" s="2"/>
      <c r="R217" s="2"/>
      <c r="S217" s="2"/>
      <c r="T217" s="2"/>
      <c r="U217" s="2"/>
      <c r="V217" s="2"/>
      <c r="W217" s="2"/>
      <c r="X217" s="2"/>
      <c r="Y217" s="2"/>
      <c r="Z217" s="2"/>
      <c r="AA217" s="4"/>
      <c r="AB217" s="4"/>
      <c r="AC217" s="3"/>
      <c r="AD217" s="3"/>
    </row>
    <row r="218" spans="1:30" ht="18" customHeight="1" x14ac:dyDescent="0.45">
      <c r="A218" s="1"/>
      <c r="B218" s="10"/>
      <c r="C218" s="10"/>
      <c r="D218" s="10"/>
      <c r="E218" s="27"/>
      <c r="F218" s="10"/>
      <c r="G218" s="10"/>
      <c r="H218" s="10"/>
      <c r="I218" s="10"/>
      <c r="J218" s="10"/>
      <c r="K218" s="2"/>
      <c r="L218" s="2"/>
      <c r="M218" s="2"/>
      <c r="N218" s="2"/>
      <c r="O218" s="2"/>
      <c r="P218" s="2"/>
      <c r="Q218" s="2"/>
      <c r="R218" s="2"/>
      <c r="S218" s="2"/>
      <c r="T218" s="2"/>
      <c r="U218" s="2"/>
      <c r="V218" s="2"/>
      <c r="W218" s="2"/>
      <c r="X218" s="2"/>
      <c r="Y218" s="2"/>
      <c r="Z218" s="2"/>
      <c r="AA218" s="4"/>
      <c r="AB218" s="4"/>
      <c r="AC218" s="3"/>
      <c r="AD218" s="3"/>
    </row>
    <row r="219" spans="1:30" ht="18" customHeight="1" x14ac:dyDescent="0.45">
      <c r="A219" s="1"/>
      <c r="B219" s="10"/>
      <c r="C219" s="10"/>
      <c r="D219" s="10"/>
      <c r="E219" s="36">
        <v>38450321</v>
      </c>
      <c r="F219" s="129" t="str">
        <f>IF(OR(ISTEXT(E219),E219&lt;0),"Aviso","para análisis económico")</f>
        <v>para análisis económico</v>
      </c>
      <c r="G219" s="10"/>
      <c r="H219" s="10"/>
      <c r="I219" s="10"/>
      <c r="J219" s="10"/>
      <c r="K219" s="15" t="s">
        <v>84</v>
      </c>
      <c r="L219" s="259" t="s">
        <v>134</v>
      </c>
      <c r="M219" s="259"/>
      <c r="N219" s="259"/>
      <c r="O219" s="259"/>
      <c r="P219" s="259"/>
      <c r="Q219" s="259"/>
      <c r="R219" s="259"/>
      <c r="S219" s="259"/>
      <c r="T219" s="259"/>
      <c r="U219" s="259"/>
      <c r="V219" s="259"/>
      <c r="W219" s="259"/>
      <c r="X219" s="259"/>
      <c r="Y219" s="259"/>
      <c r="Z219" s="259"/>
      <c r="AA219" s="4"/>
      <c r="AB219" s="4"/>
      <c r="AC219" s="3"/>
      <c r="AD219" s="3"/>
    </row>
    <row r="220" spans="1:30" ht="18" customHeight="1" x14ac:dyDescent="0.45">
      <c r="A220" s="1"/>
      <c r="B220" s="10"/>
      <c r="C220" s="10"/>
      <c r="D220" s="10"/>
      <c r="E220" s="10"/>
      <c r="F220" s="10"/>
      <c r="G220" s="10"/>
      <c r="H220" s="10"/>
      <c r="I220" s="10"/>
      <c r="J220" s="10"/>
      <c r="K220" s="15"/>
      <c r="L220" s="259"/>
      <c r="M220" s="259"/>
      <c r="N220" s="259"/>
      <c r="O220" s="259"/>
      <c r="P220" s="259"/>
      <c r="Q220" s="259"/>
      <c r="R220" s="259"/>
      <c r="S220" s="259"/>
      <c r="T220" s="259"/>
      <c r="U220" s="259"/>
      <c r="V220" s="259"/>
      <c r="W220" s="259"/>
      <c r="X220" s="259"/>
      <c r="Y220" s="259"/>
      <c r="Z220" s="259"/>
      <c r="AA220" s="4"/>
      <c r="AB220" s="4"/>
      <c r="AC220" s="3"/>
      <c r="AD220" s="3"/>
    </row>
    <row r="221" spans="1:30" ht="18" customHeight="1" x14ac:dyDescent="0.45">
      <c r="A221" s="1"/>
      <c r="B221" s="10"/>
      <c r="C221" s="10"/>
      <c r="D221" s="10"/>
      <c r="E221" s="10"/>
      <c r="F221" s="10"/>
      <c r="G221" s="10"/>
      <c r="H221" s="10"/>
      <c r="I221" s="10"/>
      <c r="J221" s="10"/>
      <c r="K221" s="15"/>
      <c r="L221" s="259"/>
      <c r="M221" s="259"/>
      <c r="N221" s="259"/>
      <c r="O221" s="259"/>
      <c r="P221" s="259"/>
      <c r="Q221" s="259"/>
      <c r="R221" s="259"/>
      <c r="S221" s="259"/>
      <c r="T221" s="259"/>
      <c r="U221" s="259"/>
      <c r="V221" s="259"/>
      <c r="W221" s="259"/>
      <c r="X221" s="259"/>
      <c r="Y221" s="259"/>
      <c r="Z221" s="259"/>
      <c r="AA221" s="4"/>
      <c r="AB221" s="4"/>
      <c r="AC221" s="3"/>
      <c r="AD221" s="3"/>
    </row>
    <row r="222" spans="1:30" ht="18" customHeight="1" x14ac:dyDescent="0.45">
      <c r="A222" s="1"/>
      <c r="B222" s="10"/>
      <c r="C222" s="10"/>
      <c r="D222" s="10"/>
      <c r="E222" s="10"/>
      <c r="F222" s="10"/>
      <c r="G222" s="10"/>
      <c r="H222" s="10"/>
      <c r="I222" s="10"/>
      <c r="J222" s="10"/>
      <c r="K222" s="15"/>
      <c r="L222" s="259"/>
      <c r="M222" s="259"/>
      <c r="N222" s="259"/>
      <c r="O222" s="259"/>
      <c r="P222" s="259"/>
      <c r="Q222" s="259"/>
      <c r="R222" s="259"/>
      <c r="S222" s="259"/>
      <c r="T222" s="259"/>
      <c r="U222" s="259"/>
      <c r="V222" s="259"/>
      <c r="W222" s="259"/>
      <c r="X222" s="259"/>
      <c r="Y222" s="259"/>
      <c r="Z222" s="259"/>
      <c r="AA222" s="4"/>
      <c r="AB222" s="4"/>
      <c r="AC222" s="3"/>
      <c r="AD222" s="3"/>
    </row>
    <row r="223" spans="1:30" ht="18" customHeight="1" x14ac:dyDescent="0.45">
      <c r="A223" s="1"/>
      <c r="B223" s="10"/>
      <c r="C223" s="10"/>
      <c r="D223" s="10"/>
      <c r="E223" s="10"/>
      <c r="F223" s="10"/>
      <c r="G223" s="10"/>
      <c r="H223" s="10"/>
      <c r="I223" s="10"/>
      <c r="J223" s="10"/>
      <c r="K223" s="15"/>
      <c r="L223" s="259"/>
      <c r="M223" s="259"/>
      <c r="N223" s="259"/>
      <c r="O223" s="259"/>
      <c r="P223" s="259"/>
      <c r="Q223" s="259"/>
      <c r="R223" s="259"/>
      <c r="S223" s="259"/>
      <c r="T223" s="259"/>
      <c r="U223" s="259"/>
      <c r="V223" s="259"/>
      <c r="W223" s="259"/>
      <c r="X223" s="259"/>
      <c r="Y223" s="259"/>
      <c r="Z223" s="259"/>
      <c r="AA223" s="4"/>
      <c r="AB223" s="4"/>
      <c r="AC223" s="3"/>
      <c r="AD223" s="3"/>
    </row>
    <row r="224" spans="1:30" ht="18" customHeight="1" x14ac:dyDescent="0.45">
      <c r="A224" s="1"/>
      <c r="B224" s="10"/>
      <c r="C224" s="21"/>
      <c r="D224" s="10"/>
      <c r="E224" s="10"/>
      <c r="F224" s="10"/>
      <c r="G224" s="10"/>
      <c r="H224" s="10"/>
      <c r="I224" s="10"/>
      <c r="J224" s="10"/>
      <c r="K224" s="10"/>
      <c r="L224" s="257" t="s">
        <v>133</v>
      </c>
      <c r="M224" s="257"/>
      <c r="N224" s="257"/>
      <c r="O224" s="257"/>
      <c r="P224" s="257"/>
      <c r="Q224" s="257"/>
      <c r="R224" s="257"/>
      <c r="S224" s="257"/>
      <c r="T224" s="257"/>
      <c r="U224" s="257"/>
      <c r="V224" s="257"/>
      <c r="W224" s="257"/>
      <c r="X224" s="257"/>
      <c r="Y224" s="257"/>
      <c r="Z224" s="257"/>
      <c r="AA224" s="4"/>
      <c r="AB224" s="4"/>
      <c r="AC224" s="3"/>
      <c r="AD224" s="3"/>
    </row>
    <row r="225" spans="1:30" ht="18" customHeight="1" x14ac:dyDescent="0.45">
      <c r="A225" s="1"/>
      <c r="B225" s="10"/>
      <c r="C225" s="10"/>
      <c r="D225" s="10"/>
      <c r="E225" s="10"/>
      <c r="F225" s="10"/>
      <c r="G225" s="10"/>
      <c r="H225" s="10"/>
      <c r="I225" s="10"/>
      <c r="J225" s="10"/>
      <c r="K225" s="10"/>
      <c r="L225" s="18" t="s">
        <v>63</v>
      </c>
      <c r="M225" s="10"/>
      <c r="N225" s="10"/>
      <c r="O225" s="4"/>
      <c r="P225" s="4"/>
      <c r="Q225" s="4"/>
      <c r="R225" s="4"/>
      <c r="S225" s="4"/>
      <c r="T225" s="4"/>
      <c r="U225" s="4"/>
      <c r="V225" s="4"/>
      <c r="W225" s="4"/>
      <c r="X225" s="4"/>
      <c r="Y225" s="4"/>
      <c r="Z225" s="4"/>
      <c r="AA225" s="4"/>
      <c r="AB225" s="4"/>
      <c r="AC225" s="3"/>
      <c r="AD225" s="3"/>
    </row>
    <row r="226" spans="1:30" ht="18" customHeight="1" x14ac:dyDescent="0.45">
      <c r="A226" s="1"/>
      <c r="B226" s="10"/>
      <c r="C226" s="10"/>
      <c r="D226" s="10"/>
      <c r="E226" s="10"/>
      <c r="F226" s="10"/>
      <c r="G226" s="10"/>
      <c r="H226" s="10"/>
      <c r="I226" s="10"/>
      <c r="J226" s="10"/>
      <c r="K226" s="10"/>
      <c r="L226" s="10"/>
      <c r="M226" s="10"/>
      <c r="N226" s="10"/>
      <c r="O226" s="4"/>
      <c r="P226" s="4"/>
      <c r="Q226" s="4"/>
      <c r="R226" s="4"/>
      <c r="S226" s="4"/>
      <c r="T226" s="4"/>
      <c r="U226" s="4"/>
      <c r="V226" s="4"/>
      <c r="W226" s="4"/>
      <c r="X226" s="4"/>
      <c r="Y226" s="4"/>
      <c r="Z226" s="4"/>
      <c r="AA226" s="4"/>
      <c r="AB226" s="4"/>
      <c r="AC226" s="3"/>
      <c r="AD226" s="3"/>
    </row>
    <row r="227" spans="1:30" ht="18" customHeight="1" x14ac:dyDescent="0.45">
      <c r="A227" s="1"/>
      <c r="B227" s="10"/>
      <c r="C227" s="10"/>
      <c r="D227" s="10"/>
      <c r="E227" s="10"/>
      <c r="F227" s="10"/>
      <c r="G227" s="10"/>
      <c r="H227" s="10"/>
      <c r="I227" s="10"/>
      <c r="J227" s="10"/>
      <c r="K227" s="10"/>
      <c r="L227" s="10"/>
      <c r="M227" s="10"/>
      <c r="N227" s="10"/>
      <c r="O227" s="4"/>
      <c r="P227" s="4"/>
      <c r="Q227" s="4"/>
      <c r="R227" s="4"/>
      <c r="S227" s="4"/>
      <c r="T227" s="4"/>
      <c r="U227" s="4"/>
      <c r="V227" s="4"/>
      <c r="W227" s="4"/>
      <c r="X227" s="4"/>
      <c r="Y227" s="4"/>
      <c r="Z227" s="4"/>
      <c r="AA227" s="4"/>
      <c r="AB227" s="4"/>
      <c r="AC227" s="3"/>
      <c r="AD227" s="3"/>
    </row>
    <row r="228" spans="1:30" ht="18" customHeight="1" x14ac:dyDescent="0.45">
      <c r="A228" s="1"/>
      <c r="B228" s="10"/>
      <c r="C228" s="10"/>
      <c r="D228" s="10"/>
      <c r="E228" s="10"/>
      <c r="F228" s="10"/>
      <c r="G228" s="10"/>
      <c r="H228" s="10"/>
      <c r="I228" s="10"/>
      <c r="J228" s="10"/>
      <c r="K228" s="10"/>
      <c r="L228" s="10"/>
      <c r="M228" s="10"/>
      <c r="N228" s="10"/>
      <c r="O228" s="4"/>
      <c r="P228" s="4"/>
      <c r="Q228" s="4"/>
      <c r="R228" s="4"/>
      <c r="S228" s="4"/>
      <c r="T228" s="4"/>
      <c r="U228" s="4"/>
      <c r="V228" s="4"/>
      <c r="W228" s="4"/>
      <c r="X228" s="4"/>
      <c r="Y228" s="4"/>
      <c r="Z228" s="4"/>
      <c r="AA228" s="4"/>
      <c r="AB228" s="4"/>
      <c r="AC228" s="3"/>
      <c r="AD228" s="3"/>
    </row>
    <row r="229" spans="1:30" ht="18" customHeight="1" x14ac:dyDescent="0.45">
      <c r="A229" s="1"/>
      <c r="B229" s="10"/>
      <c r="C229" s="11" t="s">
        <v>136</v>
      </c>
      <c r="D229" s="12"/>
      <c r="E229" s="13"/>
      <c r="F229" s="13"/>
      <c r="G229" s="11"/>
      <c r="H229" s="12"/>
      <c r="I229" s="13"/>
      <c r="J229" s="10"/>
      <c r="K229" s="10"/>
      <c r="L229" s="10"/>
      <c r="M229" s="10"/>
      <c r="N229" s="10"/>
      <c r="O229" s="4"/>
      <c r="P229" s="4"/>
      <c r="Q229" s="4"/>
      <c r="R229" s="4"/>
      <c r="S229" s="4"/>
      <c r="T229" s="4"/>
      <c r="U229" s="4"/>
      <c r="V229" s="4"/>
      <c r="W229" s="4"/>
      <c r="X229" s="4"/>
      <c r="Y229" s="4"/>
      <c r="Z229" s="4"/>
      <c r="AA229" s="4"/>
      <c r="AB229" s="4"/>
      <c r="AC229" s="3"/>
      <c r="AD229" s="3"/>
    </row>
    <row r="230" spans="1:30" ht="18" customHeight="1" x14ac:dyDescent="0.45">
      <c r="A230" s="1"/>
      <c r="B230" s="10"/>
      <c r="C230" s="10"/>
      <c r="D230" s="10"/>
      <c r="E230" s="10"/>
      <c r="F230" s="10"/>
      <c r="G230" s="10"/>
      <c r="H230" s="10"/>
      <c r="I230" s="10"/>
      <c r="J230" s="10"/>
      <c r="K230" s="10"/>
      <c r="L230" s="10"/>
      <c r="M230" s="10"/>
      <c r="N230" s="10"/>
      <c r="O230" s="4"/>
      <c r="P230" s="4"/>
      <c r="Q230" s="4"/>
      <c r="R230" s="4"/>
      <c r="S230" s="4"/>
      <c r="T230" s="4"/>
      <c r="U230" s="4"/>
      <c r="V230" s="4"/>
      <c r="W230" s="4"/>
      <c r="X230" s="4"/>
      <c r="Y230" s="4"/>
      <c r="Z230" s="4"/>
      <c r="AA230" s="4"/>
      <c r="AB230" s="4"/>
      <c r="AC230" s="3"/>
      <c r="AD230" s="3"/>
    </row>
    <row r="231" spans="1:30" ht="18" customHeight="1" x14ac:dyDescent="0.45">
      <c r="A231" s="1"/>
      <c r="B231" s="10"/>
      <c r="C231" s="2"/>
      <c r="D231" s="2"/>
      <c r="E231" s="37" t="s">
        <v>140</v>
      </c>
      <c r="F231" s="127" t="s">
        <v>116</v>
      </c>
      <c r="G231" s="2"/>
      <c r="H231" s="279" t="s">
        <v>141</v>
      </c>
      <c r="I231" s="2"/>
      <c r="J231" s="10"/>
      <c r="K231" s="10"/>
      <c r="L231" s="10"/>
      <c r="M231" s="10"/>
      <c r="N231" s="10"/>
      <c r="O231" s="4"/>
      <c r="P231" s="4"/>
      <c r="Q231" s="4"/>
      <c r="R231" s="4"/>
      <c r="S231" s="4"/>
      <c r="T231" s="4"/>
      <c r="U231" s="4"/>
      <c r="V231" s="4"/>
      <c r="W231" s="4"/>
      <c r="X231" s="4"/>
      <c r="Y231" s="4"/>
      <c r="Z231" s="4"/>
      <c r="AA231" s="4"/>
      <c r="AB231" s="4"/>
      <c r="AC231" s="3"/>
      <c r="AD231" s="3"/>
    </row>
    <row r="232" spans="1:30" ht="18" customHeight="1" x14ac:dyDescent="0.45">
      <c r="A232" s="1"/>
      <c r="B232" s="10"/>
      <c r="C232" s="2" t="s">
        <v>137</v>
      </c>
      <c r="D232" s="2"/>
      <c r="E232" s="126" t="s">
        <v>139</v>
      </c>
      <c r="F232" s="125" t="s">
        <v>117</v>
      </c>
      <c r="G232" s="2"/>
      <c r="H232" s="279"/>
      <c r="I232" s="27">
        <v>2024</v>
      </c>
      <c r="J232" s="10"/>
      <c r="K232" s="15" t="s">
        <v>85</v>
      </c>
      <c r="L232" s="257" t="s">
        <v>142</v>
      </c>
      <c r="M232" s="257"/>
      <c r="N232" s="257"/>
      <c r="O232" s="257"/>
      <c r="P232" s="257"/>
      <c r="Q232" s="257"/>
      <c r="R232" s="257"/>
      <c r="S232" s="257"/>
      <c r="T232" s="257"/>
      <c r="U232" s="257"/>
      <c r="V232" s="257"/>
      <c r="W232" s="257"/>
      <c r="X232" s="257"/>
      <c r="Y232" s="257"/>
      <c r="Z232" s="257"/>
      <c r="AA232" s="4"/>
      <c r="AB232" s="4"/>
      <c r="AC232" s="3"/>
      <c r="AD232" s="3"/>
    </row>
    <row r="233" spans="1:30" ht="18" customHeight="1" x14ac:dyDescent="0.45">
      <c r="A233" s="1"/>
      <c r="B233" s="10"/>
      <c r="C233" s="278" t="s">
        <v>138</v>
      </c>
      <c r="D233" s="278"/>
      <c r="E233" s="23">
        <v>6.25</v>
      </c>
      <c r="F233" s="23">
        <v>0.8</v>
      </c>
      <c r="G233" s="2"/>
      <c r="H233" s="38" t="s">
        <v>14</v>
      </c>
      <c r="I233" s="39">
        <v>100000</v>
      </c>
      <c r="J233" s="10"/>
      <c r="K233" s="10"/>
      <c r="L233" s="257"/>
      <c r="M233" s="257"/>
      <c r="N233" s="257"/>
      <c r="O233" s="257"/>
      <c r="P233" s="257"/>
      <c r="Q233" s="257"/>
      <c r="R233" s="257"/>
      <c r="S233" s="257"/>
      <c r="T233" s="257"/>
      <c r="U233" s="257"/>
      <c r="V233" s="257"/>
      <c r="W233" s="257"/>
      <c r="X233" s="257"/>
      <c r="Y233" s="257"/>
      <c r="Z233" s="257"/>
      <c r="AA233" s="4"/>
      <c r="AB233" s="4"/>
      <c r="AC233" s="3"/>
      <c r="AD233" s="3"/>
    </row>
    <row r="234" spans="1:30" ht="18" customHeight="1" x14ac:dyDescent="0.45">
      <c r="A234" s="1"/>
      <c r="B234" s="10"/>
      <c r="C234" s="25" t="s">
        <v>3</v>
      </c>
      <c r="D234" s="10"/>
      <c r="E234" s="25" t="s">
        <v>3</v>
      </c>
      <c r="F234" s="25" t="s">
        <v>3</v>
      </c>
      <c r="G234" s="2"/>
      <c r="H234" s="25" t="s">
        <v>3</v>
      </c>
      <c r="I234" s="25" t="s">
        <v>3</v>
      </c>
      <c r="J234" s="10"/>
      <c r="K234" s="10"/>
      <c r="L234" s="257"/>
      <c r="M234" s="257"/>
      <c r="N234" s="257"/>
      <c r="O234" s="257"/>
      <c r="P234" s="257"/>
      <c r="Q234" s="257"/>
      <c r="R234" s="257"/>
      <c r="S234" s="257"/>
      <c r="T234" s="257"/>
      <c r="U234" s="257"/>
      <c r="V234" s="257"/>
      <c r="W234" s="257"/>
      <c r="X234" s="257"/>
      <c r="Y234" s="257"/>
      <c r="Z234" s="257"/>
      <c r="AA234" s="4"/>
      <c r="AB234" s="4"/>
      <c r="AC234" s="3"/>
      <c r="AD234" s="3"/>
    </row>
    <row r="235" spans="1:30" ht="18" customHeight="1" x14ac:dyDescent="0.45">
      <c r="A235" s="1"/>
      <c r="B235" s="10"/>
      <c r="C235" s="25" t="s">
        <v>15</v>
      </c>
      <c r="D235" s="10"/>
      <c r="E235" s="25" t="s">
        <v>16</v>
      </c>
      <c r="F235" s="25" t="s">
        <v>17</v>
      </c>
      <c r="G235" s="2"/>
      <c r="H235" s="25" t="s">
        <v>18</v>
      </c>
      <c r="I235" s="25" t="s">
        <v>19</v>
      </c>
      <c r="J235" s="10"/>
      <c r="K235" s="10"/>
      <c r="L235" s="281" t="s">
        <v>378</v>
      </c>
      <c r="M235" s="281"/>
      <c r="N235" s="281"/>
      <c r="O235" s="281"/>
      <c r="P235" s="281"/>
      <c r="Q235" s="281"/>
      <c r="R235" s="281"/>
      <c r="S235" s="281"/>
      <c r="T235" s="281"/>
      <c r="U235" s="281"/>
      <c r="V235" s="281"/>
      <c r="W235" s="281"/>
      <c r="X235" s="281"/>
      <c r="Y235" s="281"/>
      <c r="Z235" s="281"/>
      <c r="AA235" s="4"/>
      <c r="AB235" s="4"/>
      <c r="AC235" s="3"/>
      <c r="AD235" s="3"/>
    </row>
    <row r="236" spans="1:30" ht="18" customHeight="1" x14ac:dyDescent="0.45">
      <c r="A236" s="1"/>
      <c r="B236" s="10"/>
      <c r="C236" s="25"/>
      <c r="D236" s="10"/>
      <c r="E236" s="25"/>
      <c r="F236" s="25"/>
      <c r="G236" s="2"/>
      <c r="H236" s="25"/>
      <c r="I236" s="25"/>
      <c r="J236" s="10"/>
      <c r="K236" s="10"/>
      <c r="L236" s="281"/>
      <c r="M236" s="281"/>
      <c r="N236" s="281"/>
      <c r="O236" s="281"/>
      <c r="P236" s="281"/>
      <c r="Q236" s="281"/>
      <c r="R236" s="281"/>
      <c r="S236" s="281"/>
      <c r="T236" s="281"/>
      <c r="U236" s="281"/>
      <c r="V236" s="281"/>
      <c r="W236" s="281"/>
      <c r="X236" s="281"/>
      <c r="Y236" s="281"/>
      <c r="Z236" s="281"/>
      <c r="AA236" s="4"/>
      <c r="AB236" s="4"/>
      <c r="AC236" s="3"/>
      <c r="AD236" s="3"/>
    </row>
    <row r="237" spans="1:30" ht="18" customHeight="1" x14ac:dyDescent="0.45">
      <c r="A237" s="1"/>
      <c r="B237" s="10"/>
      <c r="C237" s="2"/>
      <c r="D237" s="2"/>
      <c r="E237" s="2"/>
      <c r="F237" s="2"/>
      <c r="G237" s="2"/>
      <c r="H237" s="2"/>
      <c r="I237" s="2"/>
      <c r="J237" s="10"/>
      <c r="K237" s="10"/>
      <c r="L237" s="10"/>
      <c r="M237" s="10"/>
      <c r="N237" s="10"/>
      <c r="O237" s="10"/>
      <c r="P237" s="10"/>
      <c r="Q237" s="10"/>
      <c r="R237" s="10"/>
      <c r="S237" s="10"/>
      <c r="T237" s="10"/>
      <c r="U237" s="10"/>
      <c r="V237" s="10"/>
      <c r="W237" s="10"/>
      <c r="X237" s="10"/>
      <c r="Y237" s="10"/>
      <c r="Z237" s="10"/>
      <c r="AA237" s="4"/>
      <c r="AB237" s="4"/>
      <c r="AC237" s="3"/>
      <c r="AD237" s="3"/>
    </row>
    <row r="238" spans="1:30" ht="18" customHeight="1" x14ac:dyDescent="0.45">
      <c r="A238" s="1"/>
      <c r="B238" s="10"/>
      <c r="C238" s="2"/>
      <c r="D238" s="2"/>
      <c r="E238" s="2"/>
      <c r="F238" s="2"/>
      <c r="G238" s="2"/>
      <c r="H238" s="2"/>
      <c r="I238" s="2"/>
      <c r="J238" s="10"/>
      <c r="K238" s="15" t="s">
        <v>86</v>
      </c>
      <c r="L238" s="257" t="s">
        <v>144</v>
      </c>
      <c r="M238" s="257"/>
      <c r="N238" s="257"/>
      <c r="O238" s="257"/>
      <c r="P238" s="257"/>
      <c r="Q238" s="257"/>
      <c r="R238" s="257"/>
      <c r="S238" s="257"/>
      <c r="T238" s="257"/>
      <c r="U238" s="257"/>
      <c r="V238" s="257"/>
      <c r="W238" s="257"/>
      <c r="X238" s="257"/>
      <c r="Y238" s="257"/>
      <c r="Z238" s="257"/>
      <c r="AA238" s="4"/>
      <c r="AB238" s="4"/>
      <c r="AC238" s="3"/>
      <c r="AD238" s="3"/>
    </row>
    <row r="239" spans="1:30" ht="18" customHeight="1" x14ac:dyDescent="0.5">
      <c r="A239" s="1"/>
      <c r="B239" s="10"/>
      <c r="C239" s="2"/>
      <c r="D239" s="10"/>
      <c r="E239" s="30"/>
      <c r="F239" s="25"/>
      <c r="G239" s="2"/>
      <c r="H239" s="10"/>
      <c r="I239" s="25"/>
      <c r="J239" s="10"/>
      <c r="K239" s="15"/>
      <c r="L239" s="257"/>
      <c r="M239" s="257"/>
      <c r="N239" s="257"/>
      <c r="O239" s="257"/>
      <c r="P239" s="257"/>
      <c r="Q239" s="257"/>
      <c r="R239" s="257"/>
      <c r="S239" s="257"/>
      <c r="T239" s="257"/>
      <c r="U239" s="257"/>
      <c r="V239" s="257"/>
      <c r="W239" s="257"/>
      <c r="X239" s="257"/>
      <c r="Y239" s="257"/>
      <c r="Z239" s="257"/>
      <c r="AA239" s="4"/>
      <c r="AB239" s="4"/>
      <c r="AC239" s="3"/>
      <c r="AD239" s="3"/>
    </row>
    <row r="240" spans="1:30" ht="18" customHeight="1" x14ac:dyDescent="0.5">
      <c r="A240" s="1"/>
      <c r="B240" s="10"/>
      <c r="C240" s="2"/>
      <c r="D240" s="10"/>
      <c r="E240" s="30"/>
      <c r="F240" s="25"/>
      <c r="G240" s="2"/>
      <c r="H240" s="10"/>
      <c r="I240" s="25"/>
      <c r="J240" s="10"/>
      <c r="K240" s="15"/>
      <c r="L240" s="257"/>
      <c r="M240" s="257"/>
      <c r="N240" s="257"/>
      <c r="O240" s="257"/>
      <c r="P240" s="257"/>
      <c r="Q240" s="257"/>
      <c r="R240" s="257"/>
      <c r="S240" s="257"/>
      <c r="T240" s="257"/>
      <c r="U240" s="257"/>
      <c r="V240" s="257"/>
      <c r="W240" s="257"/>
      <c r="X240" s="257"/>
      <c r="Y240" s="257"/>
      <c r="Z240" s="257"/>
      <c r="AA240" s="4"/>
      <c r="AB240" s="4"/>
      <c r="AC240" s="3"/>
      <c r="AD240" s="3"/>
    </row>
    <row r="241" spans="1:30" ht="18" customHeight="1" x14ac:dyDescent="0.5">
      <c r="A241" s="1"/>
      <c r="B241" s="10"/>
      <c r="C241" s="2"/>
      <c r="D241" s="10"/>
      <c r="E241" s="30"/>
      <c r="F241" s="25"/>
      <c r="G241" s="2"/>
      <c r="H241" s="10"/>
      <c r="I241" s="25"/>
      <c r="J241" s="10"/>
      <c r="K241" s="15"/>
      <c r="L241" s="257"/>
      <c r="M241" s="257"/>
      <c r="N241" s="257"/>
      <c r="O241" s="257"/>
      <c r="P241" s="257"/>
      <c r="Q241" s="257"/>
      <c r="R241" s="257"/>
      <c r="S241" s="257"/>
      <c r="T241" s="257"/>
      <c r="U241" s="257"/>
      <c r="V241" s="257"/>
      <c r="W241" s="257"/>
      <c r="X241" s="257"/>
      <c r="Y241" s="257"/>
      <c r="Z241" s="257"/>
      <c r="AA241" s="4"/>
      <c r="AB241" s="4"/>
      <c r="AC241" s="3"/>
      <c r="AD241" s="3"/>
    </row>
    <row r="242" spans="1:30" ht="18" customHeight="1" x14ac:dyDescent="0.45">
      <c r="A242" s="1"/>
      <c r="B242" s="10"/>
      <c r="C242" s="2"/>
      <c r="D242" s="2"/>
      <c r="E242" s="2"/>
      <c r="F242" s="2"/>
      <c r="G242" s="10"/>
      <c r="H242" s="10"/>
      <c r="I242" s="10"/>
      <c r="J242" s="10"/>
      <c r="K242" s="10"/>
      <c r="L242" s="18" t="s">
        <v>143</v>
      </c>
      <c r="M242" s="19"/>
      <c r="N242" s="19"/>
      <c r="O242" s="19"/>
      <c r="P242" s="19"/>
      <c r="Q242" s="19"/>
      <c r="R242" s="19"/>
      <c r="S242" s="19"/>
      <c r="T242" s="19"/>
      <c r="U242" s="19"/>
      <c r="V242" s="19"/>
      <c r="W242" s="19"/>
      <c r="X242" s="19"/>
      <c r="Y242" s="19"/>
      <c r="Z242" s="19"/>
      <c r="AA242" s="4"/>
      <c r="AB242" s="4"/>
      <c r="AC242" s="3"/>
      <c r="AD242" s="3"/>
    </row>
    <row r="243" spans="1:30" ht="18" customHeight="1" x14ac:dyDescent="0.45">
      <c r="A243" s="1"/>
      <c r="B243" s="10"/>
      <c r="C243" s="2"/>
      <c r="D243" s="2"/>
      <c r="E243" s="2"/>
      <c r="F243" s="2"/>
      <c r="G243" s="10"/>
      <c r="H243" s="10"/>
      <c r="I243" s="10"/>
      <c r="J243" s="10"/>
      <c r="K243" s="10"/>
      <c r="L243" s="18"/>
      <c r="M243" s="10"/>
      <c r="N243" s="10"/>
      <c r="O243" s="4"/>
      <c r="P243" s="4"/>
      <c r="Q243" s="4"/>
      <c r="R243" s="4"/>
      <c r="S243" s="4"/>
      <c r="T243" s="4"/>
      <c r="U243" s="4"/>
      <c r="V243" s="4"/>
      <c r="W243" s="4"/>
      <c r="X243" s="4"/>
      <c r="Y243" s="4"/>
      <c r="Z243" s="4"/>
      <c r="AA243" s="4"/>
      <c r="AB243" s="4"/>
      <c r="AC243" s="3"/>
      <c r="AD243" s="3"/>
    </row>
    <row r="244" spans="1:30" ht="18" customHeight="1" x14ac:dyDescent="0.45">
      <c r="A244" s="1"/>
      <c r="B244" s="10"/>
      <c r="C244" s="2"/>
      <c r="D244" s="2"/>
      <c r="E244" s="2"/>
      <c r="F244" s="2"/>
      <c r="G244" s="10"/>
      <c r="H244" s="10"/>
      <c r="I244" s="10"/>
      <c r="J244" s="10"/>
      <c r="K244" s="10"/>
      <c r="L244" s="18"/>
      <c r="M244" s="10"/>
      <c r="N244" s="10"/>
      <c r="O244" s="4"/>
      <c r="P244" s="4"/>
      <c r="Q244" s="4"/>
      <c r="R244" s="4"/>
      <c r="S244" s="4"/>
      <c r="T244" s="4"/>
      <c r="U244" s="4"/>
      <c r="V244" s="4"/>
      <c r="W244" s="4"/>
      <c r="X244" s="4"/>
      <c r="Y244" s="4"/>
      <c r="Z244" s="4"/>
      <c r="AA244" s="4"/>
      <c r="AB244" s="4"/>
      <c r="AC244" s="3"/>
      <c r="AD244" s="3"/>
    </row>
    <row r="245" spans="1:30" ht="18" customHeight="1" x14ac:dyDescent="0.45">
      <c r="A245" s="1"/>
      <c r="B245" s="10"/>
      <c r="C245" s="2"/>
      <c r="D245" s="2"/>
      <c r="E245" s="2"/>
      <c r="F245" s="2"/>
      <c r="G245" s="10"/>
      <c r="H245" s="10"/>
      <c r="I245" s="10"/>
      <c r="J245" s="10"/>
      <c r="K245" s="15" t="s">
        <v>87</v>
      </c>
      <c r="L245" s="273" t="s">
        <v>379</v>
      </c>
      <c r="M245" s="273"/>
      <c r="N245" s="273"/>
      <c r="O245" s="273"/>
      <c r="P245" s="273"/>
      <c r="Q245" s="273"/>
      <c r="R245" s="273"/>
      <c r="S245" s="273"/>
      <c r="T245" s="273"/>
      <c r="U245" s="273"/>
      <c r="V245" s="273"/>
      <c r="W245" s="273"/>
      <c r="X245" s="273"/>
      <c r="Y245" s="273"/>
      <c r="Z245" s="273"/>
      <c r="AA245" s="4"/>
      <c r="AB245" s="4"/>
      <c r="AC245" s="3"/>
      <c r="AD245" s="3"/>
    </row>
    <row r="246" spans="1:30" ht="18" customHeight="1" x14ac:dyDescent="0.45">
      <c r="A246" s="1"/>
      <c r="B246" s="10"/>
      <c r="C246" s="2"/>
      <c r="D246" s="2"/>
      <c r="E246" s="2"/>
      <c r="F246" s="2"/>
      <c r="G246" s="10"/>
      <c r="H246" s="10"/>
      <c r="I246" s="10"/>
      <c r="J246" s="10"/>
      <c r="K246" s="15"/>
      <c r="L246" s="273"/>
      <c r="M246" s="273"/>
      <c r="N246" s="273"/>
      <c r="O246" s="273"/>
      <c r="P246" s="273"/>
      <c r="Q246" s="273"/>
      <c r="R246" s="273"/>
      <c r="S246" s="273"/>
      <c r="T246" s="273"/>
      <c r="U246" s="273"/>
      <c r="V246" s="273"/>
      <c r="W246" s="273"/>
      <c r="X246" s="273"/>
      <c r="Y246" s="273"/>
      <c r="Z246" s="273"/>
      <c r="AA246" s="4"/>
      <c r="AB246" s="4"/>
      <c r="AC246" s="3"/>
      <c r="AD246" s="3"/>
    </row>
    <row r="247" spans="1:30" ht="18" customHeight="1" x14ac:dyDescent="0.45">
      <c r="A247" s="1"/>
      <c r="B247" s="10"/>
      <c r="C247" s="2"/>
      <c r="D247" s="2"/>
      <c r="E247" s="2"/>
      <c r="F247" s="2"/>
      <c r="G247" s="10"/>
      <c r="H247" s="10"/>
      <c r="I247" s="10"/>
      <c r="J247" s="10"/>
      <c r="K247" s="15"/>
      <c r="L247" s="273"/>
      <c r="M247" s="273"/>
      <c r="N247" s="273"/>
      <c r="O247" s="273"/>
      <c r="P247" s="273"/>
      <c r="Q247" s="273"/>
      <c r="R247" s="273"/>
      <c r="S247" s="273"/>
      <c r="T247" s="273"/>
      <c r="U247" s="273"/>
      <c r="V247" s="273"/>
      <c r="W247" s="273"/>
      <c r="X247" s="273"/>
      <c r="Y247" s="273"/>
      <c r="Z247" s="273"/>
      <c r="AA247" s="4"/>
      <c r="AB247" s="4"/>
      <c r="AC247" s="3"/>
      <c r="AD247" s="3"/>
    </row>
    <row r="248" spans="1:30" ht="18" customHeight="1" x14ac:dyDescent="0.45">
      <c r="A248" s="1"/>
      <c r="B248" s="10"/>
      <c r="C248" s="2"/>
      <c r="D248" s="2"/>
      <c r="E248" s="2"/>
      <c r="F248" s="2"/>
      <c r="G248" s="10"/>
      <c r="H248" s="10"/>
      <c r="I248" s="10"/>
      <c r="J248" s="10"/>
      <c r="K248" s="15"/>
      <c r="L248" s="273"/>
      <c r="M248" s="273"/>
      <c r="N248" s="273"/>
      <c r="O248" s="273"/>
      <c r="P248" s="273"/>
      <c r="Q248" s="273"/>
      <c r="R248" s="273"/>
      <c r="S248" s="273"/>
      <c r="T248" s="273"/>
      <c r="U248" s="273"/>
      <c r="V248" s="273"/>
      <c r="W248" s="273"/>
      <c r="X248" s="273"/>
      <c r="Y248" s="273"/>
      <c r="Z248" s="273"/>
      <c r="AA248" s="4"/>
      <c r="AB248" s="4"/>
      <c r="AC248" s="3"/>
      <c r="AD248" s="3"/>
    </row>
    <row r="249" spans="1:30" ht="18" customHeight="1" x14ac:dyDescent="0.45">
      <c r="A249" s="1"/>
      <c r="B249" s="10"/>
      <c r="C249" s="2"/>
      <c r="D249" s="2"/>
      <c r="E249" s="2"/>
      <c r="F249" s="2"/>
      <c r="G249" s="10"/>
      <c r="H249" s="10"/>
      <c r="I249" s="10"/>
      <c r="J249" s="10"/>
      <c r="K249" s="15"/>
      <c r="L249" s="273"/>
      <c r="M249" s="273"/>
      <c r="N249" s="273"/>
      <c r="O249" s="273"/>
      <c r="P249" s="273"/>
      <c r="Q249" s="273"/>
      <c r="R249" s="273"/>
      <c r="S249" s="273"/>
      <c r="T249" s="273"/>
      <c r="U249" s="273"/>
      <c r="V249" s="273"/>
      <c r="W249" s="273"/>
      <c r="X249" s="273"/>
      <c r="Y249" s="273"/>
      <c r="Z249" s="273"/>
      <c r="AA249" s="4"/>
      <c r="AB249" s="4"/>
      <c r="AC249" s="3"/>
      <c r="AD249" s="3"/>
    </row>
    <row r="250" spans="1:30" ht="18" customHeight="1" x14ac:dyDescent="0.45">
      <c r="A250" s="1"/>
      <c r="B250" s="10"/>
      <c r="C250" s="2"/>
      <c r="D250" s="2"/>
      <c r="E250" s="2"/>
      <c r="F250" s="2"/>
      <c r="G250" s="10"/>
      <c r="H250" s="10"/>
      <c r="I250" s="10"/>
      <c r="J250" s="10"/>
      <c r="K250" s="15"/>
      <c r="L250" s="273"/>
      <c r="M250" s="273"/>
      <c r="N250" s="273"/>
      <c r="O250" s="273"/>
      <c r="P250" s="273"/>
      <c r="Q250" s="273"/>
      <c r="R250" s="273"/>
      <c r="S250" s="273"/>
      <c r="T250" s="273"/>
      <c r="U250" s="273"/>
      <c r="V250" s="273"/>
      <c r="W250" s="273"/>
      <c r="X250" s="273"/>
      <c r="Y250" s="273"/>
      <c r="Z250" s="273"/>
      <c r="AA250" s="4"/>
      <c r="AB250" s="4"/>
      <c r="AC250" s="3"/>
      <c r="AD250" s="3"/>
    </row>
    <row r="251" spans="1:30" ht="18" customHeight="1" x14ac:dyDescent="0.45">
      <c r="A251" s="1"/>
      <c r="B251" s="10"/>
      <c r="C251" s="21"/>
      <c r="D251" s="10"/>
      <c r="E251" s="10"/>
      <c r="F251" s="10"/>
      <c r="G251" s="10"/>
      <c r="H251" s="10"/>
      <c r="I251" s="10"/>
      <c r="J251" s="10"/>
      <c r="K251" s="10"/>
      <c r="L251" s="273"/>
      <c r="M251" s="273"/>
      <c r="N251" s="273"/>
      <c r="O251" s="273"/>
      <c r="P251" s="273"/>
      <c r="Q251" s="273"/>
      <c r="R251" s="273"/>
      <c r="S251" s="273"/>
      <c r="T251" s="273"/>
      <c r="U251" s="273"/>
      <c r="V251" s="273"/>
      <c r="W251" s="273"/>
      <c r="X251" s="273"/>
      <c r="Y251" s="273"/>
      <c r="Z251" s="273"/>
      <c r="AA251" s="4"/>
      <c r="AB251" s="4"/>
      <c r="AC251" s="3"/>
      <c r="AD251" s="3"/>
    </row>
    <row r="252" spans="1:30" ht="18" customHeight="1" x14ac:dyDescent="0.45">
      <c r="A252" s="1"/>
      <c r="B252" s="10"/>
      <c r="C252" s="2"/>
      <c r="D252" s="2"/>
      <c r="E252" s="2"/>
      <c r="F252" s="2"/>
      <c r="G252" s="10"/>
      <c r="H252" s="10"/>
      <c r="I252" s="10"/>
      <c r="J252" s="10"/>
      <c r="K252" s="10"/>
      <c r="L252" s="273"/>
      <c r="M252" s="273"/>
      <c r="N252" s="273"/>
      <c r="O252" s="273"/>
      <c r="P252" s="273"/>
      <c r="Q252" s="273"/>
      <c r="R252" s="273"/>
      <c r="S252" s="273"/>
      <c r="T252" s="273"/>
      <c r="U252" s="273"/>
      <c r="V252" s="273"/>
      <c r="W252" s="273"/>
      <c r="X252" s="273"/>
      <c r="Y252" s="273"/>
      <c r="Z252" s="273"/>
      <c r="AA252" s="4"/>
      <c r="AB252" s="4"/>
      <c r="AC252" s="3"/>
      <c r="AD252" s="3"/>
    </row>
    <row r="253" spans="1:30" ht="18" customHeight="1" x14ac:dyDescent="0.45">
      <c r="A253" s="1"/>
      <c r="B253" s="10"/>
      <c r="C253" s="10"/>
      <c r="D253" s="10"/>
      <c r="E253" s="10"/>
      <c r="F253" s="10"/>
      <c r="G253" s="10"/>
      <c r="H253" s="10"/>
      <c r="I253" s="10"/>
      <c r="J253" s="10"/>
      <c r="K253" s="2"/>
      <c r="L253" s="273"/>
      <c r="M253" s="273"/>
      <c r="N253" s="273"/>
      <c r="O253" s="273"/>
      <c r="P253" s="273"/>
      <c r="Q253" s="273"/>
      <c r="R253" s="273"/>
      <c r="S253" s="273"/>
      <c r="T253" s="273"/>
      <c r="U253" s="273"/>
      <c r="V253" s="273"/>
      <c r="W253" s="273"/>
      <c r="X253" s="273"/>
      <c r="Y253" s="273"/>
      <c r="Z253" s="273"/>
      <c r="AA253" s="4"/>
      <c r="AB253" s="4"/>
      <c r="AC253" s="3"/>
      <c r="AD253" s="3"/>
    </row>
    <row r="254" spans="1:30" ht="18" customHeight="1" x14ac:dyDescent="0.45">
      <c r="A254" s="1"/>
      <c r="B254" s="10"/>
      <c r="C254" s="10"/>
      <c r="D254" s="10"/>
      <c r="E254" s="10"/>
      <c r="F254" s="10"/>
      <c r="G254" s="10"/>
      <c r="H254" s="10"/>
      <c r="I254" s="10"/>
      <c r="J254" s="10"/>
      <c r="K254" s="2"/>
      <c r="L254" s="257" t="s">
        <v>125</v>
      </c>
      <c r="M254" s="257"/>
      <c r="N254" s="257"/>
      <c r="O254" s="257"/>
      <c r="P254" s="257"/>
      <c r="Q254" s="257"/>
      <c r="R254" s="257"/>
      <c r="S254" s="257"/>
      <c r="T254" s="257"/>
      <c r="U254" s="257"/>
      <c r="V254" s="257"/>
      <c r="W254" s="257"/>
      <c r="X254" s="257"/>
      <c r="Y254" s="257"/>
      <c r="Z254" s="257"/>
      <c r="AA254" s="4"/>
      <c r="AB254" s="4"/>
      <c r="AC254" s="3"/>
      <c r="AD254" s="3"/>
    </row>
    <row r="255" spans="1:30" ht="18" customHeight="1" x14ac:dyDescent="0.45">
      <c r="A255" s="1"/>
      <c r="B255" s="10"/>
      <c r="C255" s="10"/>
      <c r="D255" s="10"/>
      <c r="E255" s="10"/>
      <c r="F255" s="10"/>
      <c r="G255" s="10"/>
      <c r="H255" s="10"/>
      <c r="I255" s="10"/>
      <c r="J255" s="10"/>
      <c r="K255" s="2"/>
      <c r="L255" s="257"/>
      <c r="M255" s="257"/>
      <c r="N255" s="257"/>
      <c r="O255" s="257"/>
      <c r="P255" s="257"/>
      <c r="Q255" s="257"/>
      <c r="R255" s="257"/>
      <c r="S255" s="257"/>
      <c r="T255" s="257"/>
      <c r="U255" s="257"/>
      <c r="V255" s="257"/>
      <c r="W255" s="257"/>
      <c r="X255" s="257"/>
      <c r="Y255" s="257"/>
      <c r="Z255" s="257"/>
      <c r="AA255" s="4"/>
      <c r="AB255" s="4"/>
      <c r="AC255" s="3"/>
      <c r="AD255" s="3"/>
    </row>
    <row r="256" spans="1:30" ht="18" customHeight="1" x14ac:dyDescent="0.45">
      <c r="A256" s="1"/>
      <c r="B256" s="10"/>
      <c r="C256" s="10"/>
      <c r="D256" s="10"/>
      <c r="E256" s="10"/>
      <c r="F256" s="10"/>
      <c r="G256" s="10"/>
      <c r="H256" s="10"/>
      <c r="I256" s="10"/>
      <c r="J256" s="10"/>
      <c r="K256" s="2"/>
      <c r="L256" s="18" t="s">
        <v>143</v>
      </c>
      <c r="M256" s="19"/>
      <c r="N256" s="19"/>
      <c r="O256" s="19"/>
      <c r="P256" s="19"/>
      <c r="Q256" s="19"/>
      <c r="R256" s="19"/>
      <c r="S256" s="19"/>
      <c r="T256" s="19"/>
      <c r="U256" s="19"/>
      <c r="V256" s="19"/>
      <c r="W256" s="19"/>
      <c r="X256" s="19"/>
      <c r="Y256" s="19"/>
      <c r="Z256" s="19"/>
      <c r="AA256" s="4"/>
      <c r="AB256" s="4"/>
      <c r="AC256" s="3"/>
      <c r="AD256" s="3"/>
    </row>
    <row r="257" spans="1:30" ht="18" customHeight="1" x14ac:dyDescent="0.45">
      <c r="A257" s="1"/>
      <c r="B257" s="10"/>
      <c r="C257" s="10"/>
      <c r="D257" s="10"/>
      <c r="E257" s="10"/>
      <c r="F257" s="10"/>
      <c r="G257" s="10"/>
      <c r="H257" s="10"/>
      <c r="I257" s="10"/>
      <c r="J257" s="10"/>
      <c r="K257" s="2"/>
      <c r="L257" s="2"/>
      <c r="M257" s="2"/>
      <c r="N257" s="2"/>
      <c r="O257" s="2"/>
      <c r="P257" s="2"/>
      <c r="Q257" s="2"/>
      <c r="R257" s="2"/>
      <c r="S257" s="2"/>
      <c r="T257" s="2"/>
      <c r="U257" s="2"/>
      <c r="V257" s="2"/>
      <c r="W257" s="2"/>
      <c r="X257" s="2"/>
      <c r="Y257" s="2"/>
      <c r="Z257" s="2"/>
      <c r="AA257" s="4"/>
      <c r="AB257" s="4"/>
      <c r="AC257" s="3"/>
      <c r="AD257" s="3"/>
    </row>
    <row r="258" spans="1:30" ht="18" customHeight="1" x14ac:dyDescent="0.45">
      <c r="A258" s="1"/>
      <c r="B258" s="10"/>
      <c r="C258" s="10"/>
      <c r="D258" s="10"/>
      <c r="E258" s="10"/>
      <c r="F258" s="10"/>
      <c r="G258" s="10"/>
      <c r="H258" s="10"/>
      <c r="I258" s="10"/>
      <c r="J258" s="10"/>
      <c r="K258" s="15" t="s">
        <v>88</v>
      </c>
      <c r="L258" s="257" t="s">
        <v>145</v>
      </c>
      <c r="M258" s="257"/>
      <c r="N258" s="257"/>
      <c r="O258" s="257"/>
      <c r="P258" s="257"/>
      <c r="Q258" s="257"/>
      <c r="R258" s="257"/>
      <c r="S258" s="257"/>
      <c r="T258" s="257"/>
      <c r="U258" s="257"/>
      <c r="V258" s="257"/>
      <c r="W258" s="257"/>
      <c r="X258" s="257"/>
      <c r="Y258" s="257"/>
      <c r="Z258" s="257"/>
      <c r="AA258" s="4"/>
      <c r="AB258" s="4"/>
      <c r="AC258" s="3"/>
      <c r="AD258" s="3"/>
    </row>
    <row r="259" spans="1:30" ht="18" customHeight="1" x14ac:dyDescent="0.45">
      <c r="A259" s="1"/>
      <c r="B259" s="10"/>
      <c r="C259" s="10"/>
      <c r="D259" s="10"/>
      <c r="E259" s="10"/>
      <c r="F259" s="10"/>
      <c r="G259" s="10"/>
      <c r="H259" s="10"/>
      <c r="I259" s="10"/>
      <c r="J259" s="10"/>
      <c r="K259" s="15"/>
      <c r="L259" s="257"/>
      <c r="M259" s="257"/>
      <c r="N259" s="257"/>
      <c r="O259" s="257"/>
      <c r="P259" s="257"/>
      <c r="Q259" s="257"/>
      <c r="R259" s="257"/>
      <c r="S259" s="257"/>
      <c r="T259" s="257"/>
      <c r="U259" s="257"/>
      <c r="V259" s="257"/>
      <c r="W259" s="257"/>
      <c r="X259" s="257"/>
      <c r="Y259" s="257"/>
      <c r="Z259" s="257"/>
      <c r="AA259" s="4"/>
      <c r="AB259" s="4"/>
      <c r="AC259" s="3"/>
      <c r="AD259" s="3"/>
    </row>
    <row r="260" spans="1:30" ht="18" customHeight="1" x14ac:dyDescent="0.45">
      <c r="A260" s="1"/>
      <c r="B260" s="10"/>
      <c r="C260" s="2"/>
      <c r="D260" s="2"/>
      <c r="E260" s="2"/>
      <c r="F260" s="2"/>
      <c r="G260" s="10"/>
      <c r="H260" s="10"/>
      <c r="I260" s="10"/>
      <c r="J260" s="10"/>
      <c r="K260" s="10"/>
      <c r="L260" s="18" t="s">
        <v>146</v>
      </c>
      <c r="M260" s="10"/>
      <c r="N260" s="10"/>
      <c r="O260" s="4"/>
      <c r="P260" s="4"/>
      <c r="Q260" s="4"/>
      <c r="R260" s="4"/>
      <c r="S260" s="4"/>
      <c r="T260" s="4"/>
      <c r="U260" s="4"/>
      <c r="V260" s="4"/>
      <c r="W260" s="4"/>
      <c r="X260" s="4"/>
      <c r="Y260" s="4"/>
      <c r="Z260" s="4"/>
      <c r="AA260" s="4"/>
      <c r="AB260" s="4"/>
      <c r="AC260" s="3"/>
      <c r="AD260" s="3"/>
    </row>
    <row r="261" spans="1:30" ht="18" customHeight="1" x14ac:dyDescent="0.45">
      <c r="A261" s="1"/>
      <c r="B261" s="10"/>
      <c r="C261" s="10"/>
      <c r="D261" s="10"/>
      <c r="E261" s="10"/>
      <c r="F261" s="10"/>
      <c r="G261" s="10"/>
      <c r="H261" s="10"/>
      <c r="I261" s="10"/>
      <c r="J261" s="10"/>
      <c r="K261" s="10"/>
      <c r="L261" s="18"/>
      <c r="M261" s="19"/>
      <c r="N261" s="19"/>
      <c r="O261" s="19"/>
      <c r="P261" s="19"/>
      <c r="Q261" s="19"/>
      <c r="R261" s="19"/>
      <c r="S261" s="19"/>
      <c r="T261" s="19"/>
      <c r="U261" s="19"/>
      <c r="V261" s="19"/>
      <c r="W261" s="19"/>
      <c r="X261" s="19"/>
      <c r="Y261" s="19"/>
      <c r="Z261" s="19"/>
      <c r="AA261" s="4"/>
      <c r="AB261" s="4"/>
      <c r="AC261" s="3"/>
      <c r="AD261" s="3"/>
    </row>
    <row r="262" spans="1:30" ht="18" customHeight="1" x14ac:dyDescent="0.45">
      <c r="A262" s="1"/>
      <c r="B262" s="10"/>
      <c r="C262" s="10"/>
      <c r="D262" s="10"/>
      <c r="E262" s="10"/>
      <c r="F262" s="10"/>
      <c r="G262" s="10"/>
      <c r="H262" s="10"/>
      <c r="I262" s="10"/>
      <c r="J262" s="10"/>
      <c r="K262" s="10"/>
      <c r="L262" s="18"/>
      <c r="M262" s="19"/>
      <c r="N262" s="19"/>
      <c r="O262" s="19"/>
      <c r="P262" s="19"/>
      <c r="Q262" s="19"/>
      <c r="R262" s="19"/>
      <c r="S262" s="19"/>
      <c r="T262" s="19"/>
      <c r="U262" s="19"/>
      <c r="V262" s="19"/>
      <c r="W262" s="19"/>
      <c r="X262" s="19"/>
      <c r="Y262" s="19"/>
      <c r="Z262" s="19"/>
      <c r="AA262" s="4"/>
      <c r="AB262" s="4"/>
      <c r="AC262" s="3"/>
      <c r="AD262" s="3"/>
    </row>
    <row r="263" spans="1:30" ht="18" customHeight="1" x14ac:dyDescent="0.45">
      <c r="A263" s="1"/>
      <c r="B263" s="10"/>
      <c r="C263" s="10"/>
      <c r="D263" s="10"/>
      <c r="E263" s="10"/>
      <c r="F263" s="10"/>
      <c r="G263" s="10"/>
      <c r="H263" s="10"/>
      <c r="I263" s="10"/>
      <c r="J263" s="10"/>
      <c r="K263" s="15" t="s">
        <v>89</v>
      </c>
      <c r="L263" s="257" t="s">
        <v>147</v>
      </c>
      <c r="M263" s="257"/>
      <c r="N263" s="257"/>
      <c r="O263" s="257"/>
      <c r="P263" s="257"/>
      <c r="Q263" s="257"/>
      <c r="R263" s="257"/>
      <c r="S263" s="257"/>
      <c r="T263" s="257"/>
      <c r="U263" s="257"/>
      <c r="V263" s="257"/>
      <c r="W263" s="257"/>
      <c r="X263" s="257"/>
      <c r="Y263" s="257"/>
      <c r="Z263" s="257"/>
      <c r="AA263" s="4"/>
      <c r="AB263" s="4"/>
      <c r="AC263" s="3"/>
      <c r="AD263" s="3"/>
    </row>
    <row r="264" spans="1:30" ht="18" customHeight="1" x14ac:dyDescent="0.45">
      <c r="A264" s="1"/>
      <c r="B264" s="10"/>
      <c r="C264" s="10"/>
      <c r="D264" s="10"/>
      <c r="E264" s="10"/>
      <c r="F264" s="10"/>
      <c r="G264" s="10"/>
      <c r="H264" s="10"/>
      <c r="I264" s="10"/>
      <c r="J264" s="10"/>
      <c r="K264" s="10"/>
      <c r="L264" s="257"/>
      <c r="M264" s="257"/>
      <c r="N264" s="257"/>
      <c r="O264" s="257"/>
      <c r="P264" s="257"/>
      <c r="Q264" s="257"/>
      <c r="R264" s="257"/>
      <c r="S264" s="257"/>
      <c r="T264" s="257"/>
      <c r="U264" s="257"/>
      <c r="V264" s="257"/>
      <c r="W264" s="257"/>
      <c r="X264" s="257"/>
      <c r="Y264" s="257"/>
      <c r="Z264" s="257"/>
      <c r="AA264" s="4"/>
      <c r="AB264" s="4"/>
      <c r="AC264" s="3"/>
      <c r="AD264" s="3"/>
    </row>
    <row r="265" spans="1:30" ht="18" customHeight="1" x14ac:dyDescent="0.45">
      <c r="A265" s="1"/>
      <c r="B265" s="10"/>
      <c r="C265" s="10"/>
      <c r="D265" s="10"/>
      <c r="E265" s="10"/>
      <c r="F265" s="10"/>
      <c r="G265" s="10"/>
      <c r="H265" s="10"/>
      <c r="I265" s="10"/>
      <c r="J265" s="10"/>
      <c r="K265" s="10"/>
      <c r="L265" s="257"/>
      <c r="M265" s="257"/>
      <c r="N265" s="257"/>
      <c r="O265" s="257"/>
      <c r="P265" s="257"/>
      <c r="Q265" s="257"/>
      <c r="R265" s="257"/>
      <c r="S265" s="257"/>
      <c r="T265" s="257"/>
      <c r="U265" s="257"/>
      <c r="V265" s="257"/>
      <c r="W265" s="257"/>
      <c r="X265" s="257"/>
      <c r="Y265" s="257"/>
      <c r="Z265" s="257"/>
      <c r="AA265" s="4"/>
      <c r="AB265" s="4"/>
      <c r="AC265" s="3"/>
      <c r="AD265" s="3"/>
    </row>
    <row r="266" spans="1:30" ht="18" customHeight="1" x14ac:dyDescent="0.45">
      <c r="A266" s="1"/>
      <c r="B266" s="10"/>
      <c r="C266" s="10"/>
      <c r="D266" s="10"/>
      <c r="E266" s="10"/>
      <c r="F266" s="10"/>
      <c r="G266" s="10"/>
      <c r="H266" s="10"/>
      <c r="I266" s="10"/>
      <c r="J266" s="10"/>
      <c r="K266" s="10"/>
      <c r="L266" s="18" t="s">
        <v>148</v>
      </c>
      <c r="M266" s="10"/>
      <c r="N266" s="10"/>
      <c r="O266" s="4"/>
      <c r="P266" s="4"/>
      <c r="Q266" s="4"/>
      <c r="R266" s="4"/>
      <c r="S266" s="4"/>
      <c r="T266" s="4"/>
      <c r="U266" s="4"/>
      <c r="V266" s="4"/>
      <c r="W266" s="4"/>
      <c r="X266" s="4"/>
      <c r="Y266" s="4"/>
      <c r="Z266" s="4"/>
      <c r="AA266" s="4"/>
      <c r="AB266" s="4"/>
      <c r="AC266" s="3"/>
      <c r="AD266" s="3"/>
    </row>
    <row r="267" spans="1:30" ht="18" customHeight="1" x14ac:dyDescent="0.45">
      <c r="A267" s="1"/>
      <c r="B267" s="10"/>
      <c r="C267" s="10"/>
      <c r="D267" s="10"/>
      <c r="E267" s="10"/>
      <c r="F267" s="10"/>
      <c r="G267" s="10"/>
      <c r="H267" s="10"/>
      <c r="I267" s="10"/>
      <c r="J267" s="10"/>
      <c r="K267" s="10"/>
      <c r="L267" s="10"/>
      <c r="M267" s="10"/>
      <c r="N267" s="10"/>
      <c r="O267" s="4"/>
      <c r="P267" s="4"/>
      <c r="Q267" s="4"/>
      <c r="R267" s="4"/>
      <c r="S267" s="4"/>
      <c r="T267" s="4"/>
      <c r="U267" s="4"/>
      <c r="V267" s="4"/>
      <c r="W267" s="4"/>
      <c r="X267" s="4"/>
      <c r="Y267" s="4"/>
      <c r="Z267" s="4"/>
      <c r="AA267" s="4"/>
      <c r="AB267" s="4"/>
      <c r="AC267" s="3"/>
      <c r="AD267" s="3"/>
    </row>
    <row r="268" spans="1:30" ht="18" customHeight="1" x14ac:dyDescent="0.45">
      <c r="A268" s="1"/>
      <c r="B268" s="10"/>
      <c r="C268" s="10"/>
      <c r="D268" s="10"/>
      <c r="E268" s="10"/>
      <c r="F268" s="10"/>
      <c r="G268" s="10"/>
      <c r="H268" s="10"/>
      <c r="I268" s="10"/>
      <c r="J268" s="10"/>
      <c r="K268" s="2"/>
      <c r="L268" s="10"/>
      <c r="M268" s="10"/>
      <c r="N268" s="10"/>
      <c r="O268" s="4"/>
      <c r="P268" s="4"/>
      <c r="Q268" s="4"/>
      <c r="R268" s="4"/>
      <c r="S268" s="4"/>
      <c r="T268" s="4"/>
      <c r="U268" s="4"/>
      <c r="V268" s="4"/>
      <c r="W268" s="4"/>
      <c r="X268" s="4"/>
      <c r="Y268" s="4"/>
      <c r="Z268" s="4"/>
      <c r="AA268" s="4"/>
      <c r="AB268" s="4"/>
      <c r="AC268" s="3"/>
      <c r="AD268" s="3"/>
    </row>
    <row r="269" spans="1:30" ht="18" customHeight="1" x14ac:dyDescent="0.45">
      <c r="A269" s="1"/>
      <c r="B269" s="10"/>
      <c r="C269" s="10"/>
      <c r="D269" s="10"/>
      <c r="E269" s="10"/>
      <c r="F269" s="10"/>
      <c r="G269" s="10"/>
      <c r="H269" s="10"/>
      <c r="I269" s="10"/>
      <c r="J269" s="10"/>
      <c r="K269" s="2"/>
      <c r="L269" s="21" t="s">
        <v>124</v>
      </c>
      <c r="M269" s="10"/>
      <c r="N269" s="10"/>
      <c r="O269" s="4"/>
      <c r="P269" s="4"/>
      <c r="Q269" s="4"/>
      <c r="R269" s="4"/>
      <c r="S269" s="4"/>
      <c r="T269" s="4"/>
      <c r="U269" s="4"/>
      <c r="V269" s="4"/>
      <c r="W269" s="4"/>
      <c r="X269" s="4"/>
      <c r="Y269" s="4"/>
      <c r="Z269" s="4"/>
      <c r="AA269" s="4"/>
      <c r="AB269" s="4"/>
      <c r="AC269" s="3"/>
      <c r="AD269" s="3"/>
    </row>
    <row r="270" spans="1:30" ht="18" customHeight="1" x14ac:dyDescent="0.45">
      <c r="A270" s="1"/>
      <c r="B270" s="10"/>
      <c r="C270" s="10"/>
      <c r="D270" s="10"/>
      <c r="E270" s="10"/>
      <c r="F270" s="10"/>
      <c r="G270" s="10"/>
      <c r="H270" s="10"/>
      <c r="I270" s="10"/>
      <c r="J270" s="10"/>
      <c r="K270" s="10"/>
      <c r="L270" s="10"/>
      <c r="M270" s="10"/>
      <c r="N270" s="10"/>
      <c r="O270" s="4"/>
      <c r="P270" s="4"/>
      <c r="Q270" s="4"/>
      <c r="R270" s="4"/>
      <c r="S270" s="4"/>
      <c r="T270" s="4"/>
      <c r="U270" s="4"/>
      <c r="V270" s="4"/>
      <c r="W270" s="4"/>
      <c r="X270" s="4"/>
      <c r="Y270" s="4"/>
      <c r="Z270" s="4"/>
      <c r="AA270" s="4"/>
      <c r="AB270" s="4"/>
      <c r="AC270" s="3"/>
      <c r="AD270" s="3"/>
    </row>
    <row r="271" spans="1:30" ht="18" customHeight="1" x14ac:dyDescent="0.45">
      <c r="A271" s="1"/>
      <c r="B271" s="10"/>
      <c r="C271" s="10"/>
      <c r="D271" s="10"/>
      <c r="E271" s="10"/>
      <c r="F271" s="10"/>
      <c r="G271" s="10"/>
      <c r="H271" s="10"/>
      <c r="I271" s="10"/>
      <c r="J271" s="10"/>
      <c r="K271" s="10"/>
      <c r="L271" s="10"/>
      <c r="M271" s="10"/>
      <c r="N271" s="10"/>
      <c r="O271" s="4"/>
      <c r="P271" s="4"/>
      <c r="Q271" s="4"/>
      <c r="R271" s="4"/>
      <c r="S271" s="4"/>
      <c r="T271" s="4"/>
      <c r="U271" s="4"/>
      <c r="V271" s="4"/>
      <c r="W271" s="4"/>
      <c r="X271" s="4"/>
      <c r="Y271" s="4"/>
      <c r="Z271" s="4"/>
      <c r="AA271" s="4"/>
      <c r="AB271" s="4"/>
      <c r="AC271" s="3"/>
      <c r="AD271" s="3"/>
    </row>
    <row r="272" spans="1:30" ht="18" customHeight="1" x14ac:dyDescent="0.45">
      <c r="A272" s="1"/>
      <c r="B272" s="10"/>
      <c r="C272" s="10"/>
      <c r="D272" s="128" t="s">
        <v>149</v>
      </c>
      <c r="E272" s="40"/>
      <c r="F272" s="41"/>
      <c r="G272" s="23"/>
      <c r="H272" s="42"/>
      <c r="I272" s="43">
        <v>100</v>
      </c>
      <c r="J272" s="2"/>
      <c r="K272" s="15" t="s">
        <v>90</v>
      </c>
      <c r="L272" s="257" t="s">
        <v>150</v>
      </c>
      <c r="M272" s="257"/>
      <c r="N272" s="257"/>
      <c r="O272" s="257"/>
      <c r="P272" s="257"/>
      <c r="Q272" s="257"/>
      <c r="R272" s="257"/>
      <c r="S272" s="257"/>
      <c r="T272" s="257"/>
      <c r="U272" s="257"/>
      <c r="V272" s="257"/>
      <c r="W272" s="257"/>
      <c r="X272" s="257"/>
      <c r="Y272" s="257"/>
      <c r="Z272" s="257"/>
      <c r="AA272" s="4"/>
      <c r="AB272" s="4"/>
      <c r="AC272" s="3"/>
      <c r="AD272" s="3"/>
    </row>
    <row r="273" spans="1:30" ht="18" customHeight="1" x14ac:dyDescent="0.45">
      <c r="A273" s="1"/>
      <c r="B273" s="10"/>
      <c r="C273" s="10"/>
      <c r="D273" s="10"/>
      <c r="E273" s="10"/>
      <c r="F273" s="10"/>
      <c r="G273" s="10"/>
      <c r="H273" s="10"/>
      <c r="I273" s="10"/>
      <c r="J273" s="10"/>
      <c r="K273" s="10"/>
      <c r="L273" s="257"/>
      <c r="M273" s="257"/>
      <c r="N273" s="257"/>
      <c r="O273" s="257"/>
      <c r="P273" s="257"/>
      <c r="Q273" s="257"/>
      <c r="R273" s="257"/>
      <c r="S273" s="257"/>
      <c r="T273" s="257"/>
      <c r="U273" s="257"/>
      <c r="V273" s="257"/>
      <c r="W273" s="257"/>
      <c r="X273" s="257"/>
      <c r="Y273" s="257"/>
      <c r="Z273" s="257"/>
      <c r="AA273" s="4"/>
      <c r="AB273" s="4"/>
      <c r="AC273" s="3"/>
      <c r="AD273" s="3"/>
    </row>
    <row r="274" spans="1:30" ht="18" customHeight="1" x14ac:dyDescent="0.45">
      <c r="A274" s="1"/>
      <c r="B274" s="10"/>
      <c r="C274" s="10"/>
      <c r="D274" s="10"/>
      <c r="E274" s="10"/>
      <c r="F274" s="10"/>
      <c r="G274" s="10"/>
      <c r="H274" s="10"/>
      <c r="I274" s="10"/>
      <c r="J274" s="10"/>
      <c r="K274" s="10"/>
      <c r="L274" s="257"/>
      <c r="M274" s="257"/>
      <c r="N274" s="257"/>
      <c r="O274" s="257"/>
      <c r="P274" s="257"/>
      <c r="Q274" s="257"/>
      <c r="R274" s="257"/>
      <c r="S274" s="257"/>
      <c r="T274" s="257"/>
      <c r="U274" s="257"/>
      <c r="V274" s="257"/>
      <c r="W274" s="257"/>
      <c r="X274" s="257"/>
      <c r="Y274" s="257"/>
      <c r="Z274" s="257"/>
      <c r="AA274" s="4"/>
      <c r="AB274" s="4"/>
      <c r="AC274" s="3"/>
      <c r="AD274" s="3"/>
    </row>
    <row r="275" spans="1:30" ht="18" customHeight="1" x14ac:dyDescent="0.45">
      <c r="A275" s="1"/>
      <c r="B275" s="10"/>
      <c r="C275" s="10"/>
      <c r="D275" s="10"/>
      <c r="E275" s="10"/>
      <c r="F275" s="10"/>
      <c r="G275" s="10"/>
      <c r="H275" s="10"/>
      <c r="I275" s="10"/>
      <c r="J275" s="10"/>
      <c r="K275" s="10"/>
      <c r="L275" s="257" t="s">
        <v>151</v>
      </c>
      <c r="M275" s="257"/>
      <c r="N275" s="257"/>
      <c r="O275" s="257"/>
      <c r="P275" s="257"/>
      <c r="Q275" s="257"/>
      <c r="R275" s="257"/>
      <c r="S275" s="257"/>
      <c r="T275" s="257"/>
      <c r="U275" s="257"/>
      <c r="V275" s="257"/>
      <c r="W275" s="257"/>
      <c r="X275" s="257"/>
      <c r="Y275" s="257"/>
      <c r="Z275" s="257"/>
      <c r="AA275" s="4"/>
      <c r="AB275" s="4"/>
      <c r="AC275" s="3"/>
      <c r="AD275" s="3"/>
    </row>
    <row r="276" spans="1:30" ht="18" customHeight="1" x14ac:dyDescent="0.45">
      <c r="A276" s="1"/>
      <c r="B276" s="10"/>
      <c r="C276" s="10"/>
      <c r="D276" s="10"/>
      <c r="E276" s="10"/>
      <c r="F276" s="10"/>
      <c r="G276" s="10"/>
      <c r="H276" s="10"/>
      <c r="I276" s="10"/>
      <c r="J276" s="10"/>
      <c r="K276" s="10"/>
      <c r="L276" s="257"/>
      <c r="M276" s="257"/>
      <c r="N276" s="257"/>
      <c r="O276" s="257"/>
      <c r="P276" s="257"/>
      <c r="Q276" s="257"/>
      <c r="R276" s="257"/>
      <c r="S276" s="257"/>
      <c r="T276" s="257"/>
      <c r="U276" s="257"/>
      <c r="V276" s="257"/>
      <c r="W276" s="257"/>
      <c r="X276" s="257"/>
      <c r="Y276" s="257"/>
      <c r="Z276" s="257"/>
      <c r="AA276" s="4"/>
      <c r="AB276" s="4"/>
      <c r="AC276" s="3"/>
      <c r="AD276" s="3"/>
    </row>
    <row r="277" spans="1:30" ht="18" customHeight="1" x14ac:dyDescent="0.45">
      <c r="A277" s="1"/>
      <c r="B277" s="10"/>
      <c r="C277" s="10"/>
      <c r="D277" s="10"/>
      <c r="E277" s="10"/>
      <c r="F277" s="10"/>
      <c r="G277" s="10"/>
      <c r="H277" s="10"/>
      <c r="I277" s="10"/>
      <c r="J277" s="10"/>
      <c r="K277" s="10"/>
      <c r="L277" s="257"/>
      <c r="M277" s="257"/>
      <c r="N277" s="257"/>
      <c r="O277" s="257"/>
      <c r="P277" s="257"/>
      <c r="Q277" s="257"/>
      <c r="R277" s="257"/>
      <c r="S277" s="257"/>
      <c r="T277" s="257"/>
      <c r="U277" s="257"/>
      <c r="V277" s="257"/>
      <c r="W277" s="257"/>
      <c r="X277" s="257"/>
      <c r="Y277" s="257"/>
      <c r="Z277" s="257"/>
      <c r="AA277" s="4"/>
      <c r="AB277" s="4"/>
      <c r="AC277" s="3"/>
      <c r="AD277" s="3"/>
    </row>
    <row r="278" spans="1:30" ht="18" customHeight="1" x14ac:dyDescent="0.45">
      <c r="A278" s="1"/>
      <c r="B278" s="10"/>
      <c r="C278" s="10"/>
      <c r="D278" s="10"/>
      <c r="E278" s="10"/>
      <c r="F278" s="10"/>
      <c r="G278" s="10"/>
      <c r="H278" s="10"/>
      <c r="I278" s="10"/>
      <c r="J278" s="10"/>
      <c r="K278" s="10"/>
      <c r="L278" s="257"/>
      <c r="M278" s="257"/>
      <c r="N278" s="257"/>
      <c r="O278" s="257"/>
      <c r="P278" s="257"/>
      <c r="Q278" s="257"/>
      <c r="R278" s="257"/>
      <c r="S278" s="257"/>
      <c r="T278" s="257"/>
      <c r="U278" s="257"/>
      <c r="V278" s="257"/>
      <c r="W278" s="257"/>
      <c r="X278" s="257"/>
      <c r="Y278" s="257"/>
      <c r="Z278" s="257"/>
      <c r="AA278" s="4"/>
      <c r="AB278" s="4"/>
      <c r="AC278" s="3"/>
      <c r="AD278" s="3"/>
    </row>
    <row r="279" spans="1:30" ht="18" customHeight="1" x14ac:dyDescent="0.45">
      <c r="A279" s="1"/>
      <c r="B279" s="10"/>
      <c r="C279" s="10"/>
      <c r="D279" s="10"/>
      <c r="E279" s="10"/>
      <c r="F279" s="10"/>
      <c r="G279" s="10"/>
      <c r="H279" s="10"/>
      <c r="I279" s="10"/>
      <c r="J279" s="10"/>
      <c r="K279" s="10"/>
      <c r="L279" s="160"/>
      <c r="M279" s="160"/>
      <c r="N279" s="160"/>
      <c r="O279" s="160"/>
      <c r="P279" s="160"/>
      <c r="Q279" s="160"/>
      <c r="R279" s="160"/>
      <c r="S279" s="160"/>
      <c r="T279" s="160"/>
      <c r="U279" s="160"/>
      <c r="V279" s="160"/>
      <c r="W279" s="160"/>
      <c r="X279" s="160"/>
      <c r="Y279" s="160"/>
      <c r="Z279" s="160"/>
      <c r="AA279" s="4"/>
      <c r="AB279" s="4"/>
      <c r="AC279" s="3"/>
      <c r="AD279" s="3"/>
    </row>
    <row r="280" spans="1:30" ht="18" customHeight="1" x14ac:dyDescent="0.45">
      <c r="A280" s="1"/>
      <c r="B280" s="10"/>
      <c r="C280" s="10"/>
      <c r="D280" s="10"/>
      <c r="E280" s="10"/>
      <c r="F280" s="10"/>
      <c r="G280" s="10"/>
      <c r="H280" s="10"/>
      <c r="I280" s="10"/>
      <c r="J280" s="10"/>
      <c r="K280" s="10"/>
      <c r="L280" s="160"/>
      <c r="M280" s="160"/>
      <c r="N280" s="160"/>
      <c r="O280" s="160"/>
      <c r="P280" s="160"/>
      <c r="Q280" s="160"/>
      <c r="R280" s="160"/>
      <c r="S280" s="160"/>
      <c r="T280" s="160"/>
      <c r="U280" s="160"/>
      <c r="V280" s="160"/>
      <c r="W280" s="160"/>
      <c r="X280" s="160"/>
      <c r="Y280" s="160"/>
      <c r="Z280" s="160"/>
      <c r="AA280" s="4"/>
      <c r="AB280" s="4"/>
      <c r="AC280" s="3"/>
      <c r="AD280" s="3"/>
    </row>
    <row r="281" spans="1:30" ht="18" customHeight="1" x14ac:dyDescent="0.45">
      <c r="A281" s="1"/>
      <c r="B281" s="10"/>
      <c r="C281" s="10"/>
      <c r="D281" s="10"/>
      <c r="E281" s="10"/>
      <c r="F281" s="10"/>
      <c r="G281" s="10"/>
      <c r="H281" s="10"/>
      <c r="I281" s="10"/>
      <c r="J281" s="10"/>
      <c r="K281" s="10"/>
      <c r="L281" s="10"/>
      <c r="M281" s="10"/>
      <c r="N281" s="10"/>
      <c r="O281" s="4"/>
      <c r="P281" s="4"/>
      <c r="Q281" s="4"/>
      <c r="R281" s="4"/>
      <c r="S281" s="4"/>
      <c r="T281" s="4"/>
      <c r="U281" s="4"/>
      <c r="V281" s="4"/>
      <c r="W281" s="4"/>
      <c r="X281" s="4"/>
      <c r="Y281" s="4"/>
      <c r="Z281" s="4"/>
      <c r="AA281" s="4"/>
      <c r="AB281" s="4"/>
      <c r="AC281" s="3"/>
      <c r="AD281" s="3"/>
    </row>
    <row r="282" spans="1:30" ht="18" customHeight="1" x14ac:dyDescent="0.5">
      <c r="A282" s="1"/>
      <c r="B282" s="10"/>
      <c r="C282" s="11" t="s">
        <v>154</v>
      </c>
      <c r="D282" s="12"/>
      <c r="E282" s="13"/>
      <c r="F282" s="13"/>
      <c r="G282" s="44"/>
      <c r="H282" s="45"/>
      <c r="I282" s="46" t="s">
        <v>152</v>
      </c>
      <c r="J282" s="10"/>
      <c r="K282" s="10"/>
      <c r="L282" s="10"/>
      <c r="M282" s="10"/>
      <c r="N282" s="10"/>
      <c r="O282" s="4"/>
      <c r="P282" s="4"/>
      <c r="Q282" s="4"/>
      <c r="R282" s="4"/>
      <c r="S282" s="4"/>
      <c r="T282" s="4"/>
      <c r="U282" s="4"/>
      <c r="V282" s="4"/>
      <c r="W282" s="4"/>
      <c r="X282" s="4"/>
      <c r="Y282" s="4"/>
      <c r="Z282" s="4"/>
      <c r="AA282" s="4"/>
      <c r="AB282" s="4"/>
      <c r="AC282" s="3"/>
      <c r="AD282" s="3"/>
    </row>
    <row r="283" spans="1:30" ht="18" customHeight="1" x14ac:dyDescent="0.45">
      <c r="A283" s="1"/>
      <c r="B283" s="10"/>
      <c r="C283" s="10"/>
      <c r="D283" s="10"/>
      <c r="E283" s="10"/>
      <c r="F283" s="10"/>
      <c r="G283" s="10"/>
      <c r="H283" s="10"/>
      <c r="I283" s="10"/>
      <c r="J283" s="10"/>
      <c r="K283" s="10"/>
      <c r="L283" s="10"/>
      <c r="M283" s="10"/>
      <c r="N283" s="10"/>
      <c r="O283" s="4"/>
      <c r="P283" s="4"/>
      <c r="Q283" s="4"/>
      <c r="R283" s="4"/>
      <c r="S283" s="4"/>
      <c r="T283" s="4"/>
      <c r="U283" s="4"/>
      <c r="V283" s="4"/>
      <c r="W283" s="4"/>
      <c r="X283" s="4"/>
      <c r="Y283" s="4"/>
      <c r="Z283" s="4"/>
      <c r="AA283" s="4"/>
      <c r="AB283" s="4"/>
      <c r="AC283" s="3"/>
      <c r="AD283" s="3"/>
    </row>
    <row r="284" spans="1:30" ht="18" customHeight="1" x14ac:dyDescent="0.45">
      <c r="A284" s="1"/>
      <c r="B284" s="10"/>
      <c r="C284" s="10"/>
      <c r="D284" s="10"/>
      <c r="E284" s="10"/>
      <c r="F284" s="10"/>
      <c r="G284" s="10"/>
      <c r="H284" s="10"/>
      <c r="I284" s="10"/>
      <c r="J284" s="10"/>
      <c r="K284" s="10"/>
      <c r="L284" s="10"/>
      <c r="M284" s="10"/>
      <c r="N284" s="10"/>
      <c r="O284" s="4"/>
      <c r="P284" s="4"/>
      <c r="Q284" s="4"/>
      <c r="R284" s="4"/>
      <c r="S284" s="4"/>
      <c r="T284" s="4"/>
      <c r="U284" s="4"/>
      <c r="V284" s="4"/>
      <c r="W284" s="4"/>
      <c r="X284" s="4"/>
      <c r="Y284" s="4"/>
      <c r="Z284" s="4"/>
      <c r="AA284" s="4"/>
      <c r="AB284" s="4"/>
      <c r="AC284" s="3"/>
      <c r="AD284" s="3"/>
    </row>
    <row r="285" spans="1:30" ht="18" customHeight="1" x14ac:dyDescent="0.45">
      <c r="A285" s="1"/>
      <c r="B285" s="10"/>
      <c r="C285" s="2"/>
      <c r="D285" s="2"/>
      <c r="E285" s="37"/>
      <c r="F285" s="10"/>
      <c r="G285" s="2"/>
      <c r="H285" s="279" t="s">
        <v>141</v>
      </c>
      <c r="I285" s="2"/>
      <c r="J285" s="10"/>
      <c r="K285" s="10"/>
      <c r="L285" s="10"/>
      <c r="M285" s="10"/>
      <c r="N285" s="10"/>
      <c r="O285" s="4"/>
      <c r="P285" s="4"/>
      <c r="Q285" s="4"/>
      <c r="R285" s="4"/>
      <c r="S285" s="4"/>
      <c r="T285" s="4"/>
      <c r="U285" s="4"/>
      <c r="V285" s="4"/>
      <c r="W285" s="4"/>
      <c r="X285" s="4"/>
      <c r="Y285" s="4"/>
      <c r="Z285" s="4"/>
      <c r="AA285" s="4"/>
      <c r="AB285" s="4"/>
      <c r="AC285" s="3"/>
      <c r="AD285" s="3"/>
    </row>
    <row r="286" spans="1:30" ht="18" customHeight="1" x14ac:dyDescent="0.45">
      <c r="A286" s="1"/>
      <c r="B286" s="10"/>
      <c r="C286" s="2"/>
      <c r="D286" s="2" t="s">
        <v>137</v>
      </c>
      <c r="E286" s="2"/>
      <c r="F286" s="37" t="s">
        <v>153</v>
      </c>
      <c r="G286" s="2"/>
      <c r="H286" s="279"/>
      <c r="I286" s="27">
        <v>2024</v>
      </c>
      <c r="J286" s="10"/>
      <c r="K286" s="15" t="s">
        <v>91</v>
      </c>
      <c r="L286" s="257" t="s">
        <v>155</v>
      </c>
      <c r="M286" s="257"/>
      <c r="N286" s="257"/>
      <c r="O286" s="257"/>
      <c r="P286" s="257"/>
      <c r="Q286" s="257"/>
      <c r="R286" s="257"/>
      <c r="S286" s="257"/>
      <c r="T286" s="257"/>
      <c r="U286" s="257"/>
      <c r="V286" s="257"/>
      <c r="W286" s="257"/>
      <c r="X286" s="257"/>
      <c r="Y286" s="257"/>
      <c r="Z286" s="160"/>
      <c r="AA286" s="4"/>
      <c r="AB286" s="4"/>
      <c r="AC286" s="3"/>
      <c r="AD286" s="3"/>
    </row>
    <row r="287" spans="1:30" ht="18" customHeight="1" x14ac:dyDescent="0.45">
      <c r="A287" s="1"/>
      <c r="B287" s="10"/>
      <c r="C287" s="2"/>
      <c r="D287" s="278" t="s">
        <v>138</v>
      </c>
      <c r="E287" s="278"/>
      <c r="F287" s="23">
        <v>10.199999999999999</v>
      </c>
      <c r="G287" s="2"/>
      <c r="H287" s="38" t="s">
        <v>14</v>
      </c>
      <c r="I287" s="39">
        <v>150000</v>
      </c>
      <c r="J287" s="10"/>
      <c r="K287" s="10"/>
      <c r="L287" s="280"/>
      <c r="M287" s="280"/>
      <c r="N287" s="280"/>
      <c r="O287" s="280"/>
      <c r="P287" s="280"/>
      <c r="Q287" s="280"/>
      <c r="R287" s="280"/>
      <c r="S287" s="280"/>
      <c r="T287" s="280"/>
      <c r="U287" s="280"/>
      <c r="V287" s="280"/>
      <c r="W287" s="280"/>
      <c r="X287" s="280"/>
      <c r="Y287" s="280"/>
      <c r="Z287" s="10" t="s">
        <v>394</v>
      </c>
      <c r="AA287" s="4"/>
      <c r="AB287" s="4"/>
      <c r="AC287" s="3"/>
      <c r="AD287" s="3"/>
    </row>
    <row r="288" spans="1:30" ht="18" customHeight="1" x14ac:dyDescent="0.45">
      <c r="A288" s="1"/>
      <c r="B288" s="10"/>
      <c r="C288" s="2"/>
      <c r="D288" s="25" t="s">
        <v>3</v>
      </c>
      <c r="E288" s="10"/>
      <c r="F288" s="25" t="s">
        <v>3</v>
      </c>
      <c r="G288" s="2"/>
      <c r="H288" s="25" t="s">
        <v>3</v>
      </c>
      <c r="I288" s="25" t="s">
        <v>3</v>
      </c>
      <c r="J288" s="10"/>
      <c r="K288" s="10"/>
      <c r="L288" s="6"/>
      <c r="M288" s="6"/>
      <c r="N288" s="6"/>
      <c r="O288" s="6"/>
      <c r="P288" s="6"/>
      <c r="Q288" s="6"/>
      <c r="R288" s="6"/>
      <c r="S288" s="6"/>
      <c r="T288" s="6"/>
      <c r="U288" s="6"/>
      <c r="V288" s="6"/>
      <c r="W288" s="6"/>
      <c r="X288" s="6"/>
      <c r="Y288" s="6"/>
      <c r="Z288" s="10"/>
      <c r="AA288" s="4"/>
      <c r="AB288" s="4"/>
      <c r="AC288" s="3"/>
      <c r="AD288" s="3"/>
    </row>
    <row r="289" spans="1:30" ht="18" customHeight="1" x14ac:dyDescent="0.45">
      <c r="A289" s="1"/>
      <c r="B289" s="10"/>
      <c r="C289" s="2"/>
      <c r="D289" s="25" t="s">
        <v>20</v>
      </c>
      <c r="E289" s="10"/>
      <c r="F289" s="25" t="s">
        <v>387</v>
      </c>
      <c r="G289" s="2"/>
      <c r="H289" s="25" t="s">
        <v>21</v>
      </c>
      <c r="I289" s="25" t="s">
        <v>22</v>
      </c>
      <c r="J289" s="10"/>
      <c r="K289" s="10"/>
      <c r="L289" s="6"/>
      <c r="M289" s="6"/>
      <c r="N289" s="6"/>
      <c r="O289" s="6"/>
      <c r="P289" s="6"/>
      <c r="Q289" s="6"/>
      <c r="R289" s="6"/>
      <c r="S289" s="6"/>
      <c r="T289" s="6"/>
      <c r="U289" s="6"/>
      <c r="V289" s="6"/>
      <c r="W289" s="6"/>
      <c r="X289" s="6"/>
      <c r="Y289" s="6"/>
      <c r="Z289" s="10"/>
      <c r="AA289" s="4"/>
      <c r="AB289" s="4"/>
      <c r="AC289" s="3"/>
      <c r="AD289" s="3"/>
    </row>
    <row r="290" spans="1:30" ht="18" customHeight="1" x14ac:dyDescent="0.5">
      <c r="A290" s="1"/>
      <c r="B290" s="10"/>
      <c r="C290" s="2"/>
      <c r="D290" s="30"/>
      <c r="E290" s="30"/>
      <c r="F290" s="2"/>
      <c r="G290" s="2"/>
      <c r="H290" s="2"/>
      <c r="I290" s="2"/>
      <c r="J290" s="10"/>
      <c r="K290" s="15" t="s">
        <v>386</v>
      </c>
      <c r="L290" s="257" t="s">
        <v>156</v>
      </c>
      <c r="M290" s="257"/>
      <c r="N290" s="257"/>
      <c r="O290" s="257"/>
      <c r="P290" s="257"/>
      <c r="Q290" s="257"/>
      <c r="R290" s="257"/>
      <c r="S290" s="257"/>
      <c r="T290" s="257"/>
      <c r="U290" s="257"/>
      <c r="V290" s="257"/>
      <c r="W290" s="257"/>
      <c r="X290" s="257"/>
      <c r="Y290" s="257"/>
      <c r="Z290" s="257"/>
      <c r="AA290" s="4"/>
      <c r="AB290" s="4"/>
      <c r="AC290" s="3"/>
      <c r="AD290" s="3"/>
    </row>
    <row r="291" spans="1:30" ht="18" customHeight="1" x14ac:dyDescent="0.5">
      <c r="A291" s="1"/>
      <c r="B291" s="10"/>
      <c r="C291" s="2"/>
      <c r="D291" s="30"/>
      <c r="E291" s="30"/>
      <c r="F291" s="2"/>
      <c r="G291" s="2"/>
      <c r="H291" s="2"/>
      <c r="I291" s="2"/>
      <c r="J291" s="10"/>
      <c r="K291" s="15"/>
      <c r="L291" s="257"/>
      <c r="M291" s="257"/>
      <c r="N291" s="257"/>
      <c r="O291" s="257"/>
      <c r="P291" s="257"/>
      <c r="Q291" s="257"/>
      <c r="R291" s="257"/>
      <c r="S291" s="257"/>
      <c r="T291" s="257"/>
      <c r="U291" s="257"/>
      <c r="V291" s="257"/>
      <c r="W291" s="257"/>
      <c r="X291" s="257"/>
      <c r="Y291" s="257"/>
      <c r="Z291" s="257"/>
      <c r="AA291" s="4"/>
      <c r="AB291" s="4"/>
      <c r="AC291" s="3"/>
      <c r="AD291" s="3"/>
    </row>
    <row r="292" spans="1:30" ht="18" customHeight="1" x14ac:dyDescent="0.45">
      <c r="A292" s="1"/>
      <c r="B292" s="10"/>
      <c r="C292" s="2"/>
      <c r="D292" s="2"/>
      <c r="E292" s="2"/>
      <c r="F292" s="2"/>
      <c r="G292" s="2"/>
      <c r="H292" s="2"/>
      <c r="I292" s="2"/>
      <c r="J292" s="10"/>
      <c r="K292" s="15"/>
      <c r="L292" s="257" t="s">
        <v>157</v>
      </c>
      <c r="M292" s="257"/>
      <c r="N292" s="257"/>
      <c r="O292" s="257"/>
      <c r="P292" s="257"/>
      <c r="Q292" s="257"/>
      <c r="R292" s="257"/>
      <c r="S292" s="257"/>
      <c r="T292" s="257"/>
      <c r="U292" s="257"/>
      <c r="V292" s="257"/>
      <c r="W292" s="257"/>
      <c r="X292" s="257"/>
      <c r="Y292" s="257"/>
      <c r="Z292" s="257"/>
      <c r="AA292" s="4"/>
      <c r="AB292" s="4"/>
      <c r="AC292" s="3"/>
      <c r="AD292" s="3"/>
    </row>
    <row r="293" spans="1:30" ht="18" customHeight="1" x14ac:dyDescent="0.45">
      <c r="A293" s="1"/>
      <c r="B293" s="10"/>
      <c r="C293" s="2"/>
      <c r="D293" s="2"/>
      <c r="E293" s="2"/>
      <c r="F293" s="2"/>
      <c r="G293" s="2"/>
      <c r="H293" s="2"/>
      <c r="I293" s="2"/>
      <c r="J293" s="10"/>
      <c r="K293" s="15"/>
      <c r="L293" s="257"/>
      <c r="M293" s="257"/>
      <c r="N293" s="257"/>
      <c r="O293" s="257"/>
      <c r="P293" s="257"/>
      <c r="Q293" s="257"/>
      <c r="R293" s="257"/>
      <c r="S293" s="257"/>
      <c r="T293" s="257"/>
      <c r="U293" s="257"/>
      <c r="V293" s="257"/>
      <c r="W293" s="257"/>
      <c r="X293" s="257"/>
      <c r="Y293" s="257"/>
      <c r="Z293" s="257"/>
      <c r="AA293" s="4"/>
      <c r="AB293" s="4"/>
      <c r="AC293" s="3"/>
      <c r="AD293" s="3"/>
    </row>
    <row r="294" spans="1:30" ht="18" customHeight="1" x14ac:dyDescent="0.45">
      <c r="A294" s="1"/>
      <c r="B294" s="10"/>
      <c r="C294" s="2"/>
      <c r="D294" s="2"/>
      <c r="E294" s="2"/>
      <c r="F294" s="2"/>
      <c r="G294" s="2"/>
      <c r="H294" s="2"/>
      <c r="I294" s="2"/>
      <c r="J294" s="10"/>
      <c r="K294" s="15"/>
      <c r="L294" s="257"/>
      <c r="M294" s="257"/>
      <c r="N294" s="257"/>
      <c r="O294" s="257"/>
      <c r="P294" s="257"/>
      <c r="Q294" s="257"/>
      <c r="R294" s="257"/>
      <c r="S294" s="257"/>
      <c r="T294" s="257"/>
      <c r="U294" s="257"/>
      <c r="V294" s="257"/>
      <c r="W294" s="257"/>
      <c r="X294" s="257"/>
      <c r="Y294" s="257"/>
      <c r="Z294" s="257"/>
      <c r="AA294" s="4"/>
      <c r="AB294" s="4"/>
      <c r="AC294" s="3"/>
      <c r="AD294" s="3"/>
    </row>
    <row r="295" spans="1:30" ht="18" customHeight="1" x14ac:dyDescent="0.45">
      <c r="A295" s="1"/>
      <c r="B295" s="10"/>
      <c r="C295" s="10"/>
      <c r="D295" s="2"/>
      <c r="E295" s="10"/>
      <c r="F295" s="10"/>
      <c r="G295" s="10"/>
      <c r="H295" s="10"/>
      <c r="I295" s="10"/>
      <c r="J295" s="10"/>
      <c r="K295" s="10"/>
      <c r="L295" s="18" t="s">
        <v>158</v>
      </c>
      <c r="M295" s="19"/>
      <c r="N295" s="19"/>
      <c r="O295" s="19"/>
      <c r="P295" s="19"/>
      <c r="Q295" s="19"/>
      <c r="R295" s="19"/>
      <c r="S295" s="19"/>
      <c r="T295" s="19"/>
      <c r="U295" s="19"/>
      <c r="V295" s="19"/>
      <c r="W295" s="19"/>
      <c r="X295" s="19"/>
      <c r="Y295" s="19"/>
      <c r="Z295" s="19"/>
      <c r="AA295" s="4"/>
      <c r="AB295" s="4"/>
      <c r="AC295" s="3"/>
      <c r="AD295" s="3"/>
    </row>
    <row r="296" spans="1:30" ht="18" customHeight="1" x14ac:dyDescent="0.45">
      <c r="A296" s="1"/>
      <c r="B296" s="10"/>
      <c r="C296" s="10"/>
      <c r="D296" s="2"/>
      <c r="E296" s="2"/>
      <c r="F296" s="2"/>
      <c r="G296" s="2"/>
      <c r="H296" s="10"/>
      <c r="I296" s="10"/>
      <c r="J296" s="10"/>
      <c r="K296" s="10"/>
      <c r="L296" s="18"/>
      <c r="M296" s="10"/>
      <c r="N296" s="10"/>
      <c r="O296" s="4"/>
      <c r="P296" s="4"/>
      <c r="Q296" s="4"/>
      <c r="R296" s="4"/>
      <c r="S296" s="4"/>
      <c r="T296" s="4"/>
      <c r="U296" s="4"/>
      <c r="V296" s="4"/>
      <c r="W296" s="4"/>
      <c r="X296" s="4"/>
      <c r="Y296" s="4"/>
      <c r="Z296" s="4"/>
      <c r="AA296" s="4"/>
      <c r="AB296" s="4"/>
      <c r="AC296" s="3"/>
      <c r="AD296" s="3"/>
    </row>
    <row r="297" spans="1:30" ht="18" customHeight="1" x14ac:dyDescent="0.45">
      <c r="A297" s="1"/>
      <c r="B297" s="10"/>
      <c r="C297" s="10"/>
      <c r="D297" s="2"/>
      <c r="E297" s="2"/>
      <c r="F297" s="2"/>
      <c r="G297" s="2"/>
      <c r="H297" s="10"/>
      <c r="I297" s="10"/>
      <c r="J297" s="10"/>
      <c r="K297" s="10"/>
      <c r="L297" s="18"/>
      <c r="M297" s="10"/>
      <c r="N297" s="10"/>
      <c r="O297" s="4"/>
      <c r="P297" s="4"/>
      <c r="Q297" s="4"/>
      <c r="R297" s="4"/>
      <c r="S297" s="4"/>
      <c r="T297" s="4"/>
      <c r="U297" s="4"/>
      <c r="V297" s="4"/>
      <c r="W297" s="4"/>
      <c r="X297" s="4"/>
      <c r="Y297" s="4"/>
      <c r="Z297" s="4"/>
      <c r="AA297" s="4"/>
      <c r="AB297" s="4"/>
      <c r="AC297" s="3"/>
      <c r="AD297" s="3"/>
    </row>
    <row r="298" spans="1:30" ht="18" customHeight="1" x14ac:dyDescent="0.45">
      <c r="A298" s="1"/>
      <c r="B298" s="10"/>
      <c r="C298" s="10"/>
      <c r="D298" s="10"/>
      <c r="E298" s="10"/>
      <c r="F298" s="10"/>
      <c r="G298" s="10"/>
      <c r="H298" s="10"/>
      <c r="I298" s="10"/>
      <c r="J298" s="10"/>
      <c r="K298" s="15" t="s">
        <v>92</v>
      </c>
      <c r="L298" s="257" t="s">
        <v>159</v>
      </c>
      <c r="M298" s="257"/>
      <c r="N298" s="257"/>
      <c r="O298" s="257"/>
      <c r="P298" s="257"/>
      <c r="Q298" s="257"/>
      <c r="R298" s="257"/>
      <c r="S298" s="257"/>
      <c r="T298" s="257"/>
      <c r="U298" s="257"/>
      <c r="V298" s="257"/>
      <c r="W298" s="257"/>
      <c r="X298" s="257"/>
      <c r="Y298" s="257"/>
      <c r="Z298" s="257"/>
      <c r="AA298" s="4"/>
      <c r="AB298" s="4"/>
      <c r="AC298" s="3"/>
      <c r="AD298" s="3"/>
    </row>
    <row r="299" spans="1:30" ht="18" customHeight="1" x14ac:dyDescent="0.45">
      <c r="A299" s="1"/>
      <c r="B299" s="10"/>
      <c r="C299" s="10"/>
      <c r="D299" s="10"/>
      <c r="E299" s="10"/>
      <c r="F299" s="10"/>
      <c r="G299" s="10"/>
      <c r="H299" s="10"/>
      <c r="I299" s="10"/>
      <c r="J299" s="10"/>
      <c r="K299" s="15"/>
      <c r="L299" s="257"/>
      <c r="M299" s="257"/>
      <c r="N299" s="257"/>
      <c r="O299" s="257"/>
      <c r="P299" s="257"/>
      <c r="Q299" s="257"/>
      <c r="R299" s="257"/>
      <c r="S299" s="257"/>
      <c r="T299" s="257"/>
      <c r="U299" s="257"/>
      <c r="V299" s="257"/>
      <c r="W299" s="257"/>
      <c r="X299" s="257"/>
      <c r="Y299" s="257"/>
      <c r="Z299" s="257"/>
      <c r="AA299" s="4"/>
      <c r="AB299" s="4"/>
      <c r="AC299" s="3"/>
      <c r="AD299" s="3"/>
    </row>
    <row r="300" spans="1:30" ht="18" customHeight="1" x14ac:dyDescent="0.45">
      <c r="A300" s="1"/>
      <c r="B300" s="10"/>
      <c r="C300" s="2"/>
      <c r="D300" s="2"/>
      <c r="E300" s="2"/>
      <c r="F300" s="2"/>
      <c r="G300" s="10"/>
      <c r="H300" s="10"/>
      <c r="I300" s="10"/>
      <c r="J300" s="10"/>
      <c r="K300" s="10"/>
      <c r="L300" s="18" t="s">
        <v>146</v>
      </c>
      <c r="M300" s="10"/>
      <c r="N300" s="10"/>
      <c r="O300" s="4"/>
      <c r="P300" s="4"/>
      <c r="Q300" s="4"/>
      <c r="R300" s="4"/>
      <c r="S300" s="4"/>
      <c r="T300" s="4"/>
      <c r="U300" s="4"/>
      <c r="V300" s="4"/>
      <c r="W300" s="4"/>
      <c r="X300" s="4"/>
      <c r="Y300" s="4"/>
      <c r="Z300" s="4"/>
      <c r="AA300" s="4"/>
      <c r="AB300" s="4"/>
      <c r="AC300" s="3"/>
      <c r="AD300" s="3"/>
    </row>
    <row r="301" spans="1:30" ht="18" customHeight="1" x14ac:dyDescent="0.45">
      <c r="A301" s="1"/>
      <c r="B301" s="10"/>
      <c r="C301" s="10"/>
      <c r="D301" s="10"/>
      <c r="E301" s="10"/>
      <c r="F301" s="10"/>
      <c r="G301" s="10"/>
      <c r="H301" s="10"/>
      <c r="I301" s="10"/>
      <c r="J301" s="10"/>
      <c r="K301" s="10"/>
      <c r="L301" s="18"/>
      <c r="M301" s="19"/>
      <c r="N301" s="19"/>
      <c r="O301" s="19"/>
      <c r="P301" s="19"/>
      <c r="Q301" s="19"/>
      <c r="R301" s="19"/>
      <c r="S301" s="19"/>
      <c r="T301" s="19"/>
      <c r="U301" s="19"/>
      <c r="V301" s="19"/>
      <c r="W301" s="19"/>
      <c r="X301" s="19"/>
      <c r="Y301" s="19"/>
      <c r="Z301" s="19"/>
      <c r="AA301" s="4"/>
      <c r="AB301" s="4"/>
      <c r="AC301" s="3"/>
      <c r="AD301" s="3"/>
    </row>
    <row r="302" spans="1:30" ht="18" customHeight="1" x14ac:dyDescent="0.45">
      <c r="A302" s="1"/>
      <c r="B302" s="10"/>
      <c r="C302" s="10"/>
      <c r="D302" s="10"/>
      <c r="E302" s="10"/>
      <c r="F302" s="10"/>
      <c r="G302" s="10"/>
      <c r="H302" s="10"/>
      <c r="I302" s="10"/>
      <c r="J302" s="10"/>
      <c r="K302" s="10"/>
      <c r="L302" s="18"/>
      <c r="M302" s="19"/>
      <c r="N302" s="19"/>
      <c r="O302" s="19"/>
      <c r="P302" s="19"/>
      <c r="Q302" s="19"/>
      <c r="R302" s="19"/>
      <c r="S302" s="19"/>
      <c r="T302" s="19"/>
      <c r="U302" s="19"/>
      <c r="V302" s="19"/>
      <c r="W302" s="19"/>
      <c r="X302" s="19"/>
      <c r="Y302" s="19"/>
      <c r="Z302" s="19"/>
      <c r="AA302" s="4"/>
      <c r="AB302" s="4"/>
      <c r="AC302" s="3"/>
      <c r="AD302" s="3"/>
    </row>
    <row r="303" spans="1:30" ht="18" customHeight="1" x14ac:dyDescent="0.45">
      <c r="A303" s="1"/>
      <c r="B303" s="10"/>
      <c r="C303" s="10"/>
      <c r="D303" s="10"/>
      <c r="E303" s="10"/>
      <c r="F303" s="10"/>
      <c r="G303" s="10"/>
      <c r="H303" s="10"/>
      <c r="I303" s="10"/>
      <c r="J303" s="10"/>
      <c r="K303" s="15" t="s">
        <v>93</v>
      </c>
      <c r="L303" s="257" t="s">
        <v>392</v>
      </c>
      <c r="M303" s="257"/>
      <c r="N303" s="257"/>
      <c r="O303" s="257"/>
      <c r="P303" s="257"/>
      <c r="Q303" s="257"/>
      <c r="R303" s="257"/>
      <c r="S303" s="257"/>
      <c r="T303" s="257"/>
      <c r="U303" s="257"/>
      <c r="V303" s="257"/>
      <c r="W303" s="257"/>
      <c r="X303" s="257"/>
      <c r="Y303" s="257"/>
      <c r="Z303" s="257"/>
      <c r="AA303" s="4"/>
      <c r="AB303" s="4"/>
      <c r="AC303" s="3"/>
      <c r="AD303" s="3"/>
    </row>
    <row r="304" spans="1:30" ht="18" customHeight="1" x14ac:dyDescent="0.45">
      <c r="A304" s="1"/>
      <c r="B304" s="10"/>
      <c r="C304" s="2"/>
      <c r="D304" s="10"/>
      <c r="E304" s="10"/>
      <c r="F304" s="10"/>
      <c r="G304" s="10"/>
      <c r="H304" s="10"/>
      <c r="I304" s="10"/>
      <c r="J304" s="10"/>
      <c r="K304" s="10"/>
      <c r="L304" s="257"/>
      <c r="M304" s="257"/>
      <c r="N304" s="257"/>
      <c r="O304" s="257"/>
      <c r="P304" s="257"/>
      <c r="Q304" s="257"/>
      <c r="R304" s="257"/>
      <c r="S304" s="257"/>
      <c r="T304" s="257"/>
      <c r="U304" s="257"/>
      <c r="V304" s="257"/>
      <c r="W304" s="257"/>
      <c r="X304" s="257"/>
      <c r="Y304" s="257"/>
      <c r="Z304" s="257"/>
      <c r="AA304" s="4"/>
      <c r="AB304" s="4"/>
      <c r="AC304" s="3"/>
      <c r="AD304" s="3"/>
    </row>
    <row r="305" spans="1:30" ht="18" customHeight="1" x14ac:dyDescent="0.45">
      <c r="A305" s="1"/>
      <c r="B305" s="10"/>
      <c r="C305" s="10"/>
      <c r="D305" s="10"/>
      <c r="E305" s="10"/>
      <c r="F305" s="10"/>
      <c r="G305" s="10"/>
      <c r="H305" s="10"/>
      <c r="I305" s="10"/>
      <c r="J305" s="10"/>
      <c r="K305" s="10"/>
      <c r="L305" s="257"/>
      <c r="M305" s="257"/>
      <c r="N305" s="257"/>
      <c r="O305" s="257"/>
      <c r="P305" s="257"/>
      <c r="Q305" s="257"/>
      <c r="R305" s="257"/>
      <c r="S305" s="257"/>
      <c r="T305" s="257"/>
      <c r="U305" s="257"/>
      <c r="V305" s="257"/>
      <c r="W305" s="257"/>
      <c r="X305" s="257"/>
      <c r="Y305" s="257"/>
      <c r="Z305" s="257"/>
      <c r="AA305" s="4"/>
      <c r="AB305" s="4"/>
      <c r="AC305" s="3"/>
      <c r="AD305" s="3"/>
    </row>
    <row r="306" spans="1:30" ht="18" customHeight="1" x14ac:dyDescent="0.45">
      <c r="A306" s="1"/>
      <c r="B306" s="10"/>
      <c r="C306" s="10"/>
      <c r="D306" s="10"/>
      <c r="E306" s="10"/>
      <c r="F306" s="10"/>
      <c r="G306" s="10"/>
      <c r="H306" s="10"/>
      <c r="I306" s="10"/>
      <c r="J306" s="10"/>
      <c r="K306" s="10"/>
      <c r="L306" s="257"/>
      <c r="M306" s="257"/>
      <c r="N306" s="257"/>
      <c r="O306" s="257"/>
      <c r="P306" s="257"/>
      <c r="Q306" s="257"/>
      <c r="R306" s="257"/>
      <c r="S306" s="257"/>
      <c r="T306" s="257"/>
      <c r="U306" s="257"/>
      <c r="V306" s="257"/>
      <c r="W306" s="257"/>
      <c r="X306" s="257"/>
      <c r="Y306" s="257"/>
      <c r="Z306" s="257"/>
      <c r="AA306" s="4"/>
      <c r="AB306" s="4"/>
      <c r="AC306" s="3"/>
      <c r="AD306" s="3"/>
    </row>
    <row r="307" spans="1:30" ht="18" customHeight="1" x14ac:dyDescent="0.45">
      <c r="A307" s="1"/>
      <c r="B307" s="10"/>
      <c r="C307" s="10"/>
      <c r="D307" s="10"/>
      <c r="E307" s="10"/>
      <c r="F307" s="10"/>
      <c r="G307" s="10"/>
      <c r="H307" s="10"/>
      <c r="I307" s="10"/>
      <c r="J307" s="10"/>
      <c r="K307" s="10"/>
      <c r="L307" s="259" t="s">
        <v>161</v>
      </c>
      <c r="M307" s="259"/>
      <c r="N307" s="259"/>
      <c r="O307" s="259"/>
      <c r="P307" s="259"/>
      <c r="Q307" s="259"/>
      <c r="R307" s="259"/>
      <c r="S307" s="259"/>
      <c r="T307" s="259"/>
      <c r="U307" s="259"/>
      <c r="V307" s="259"/>
      <c r="W307" s="259"/>
      <c r="X307" s="259"/>
      <c r="Y307" s="259"/>
      <c r="Z307" s="259"/>
      <c r="AA307" s="4"/>
      <c r="AB307" s="4"/>
      <c r="AC307" s="3"/>
      <c r="AD307" s="3"/>
    </row>
    <row r="308" spans="1:30" ht="18" customHeight="1" x14ac:dyDescent="0.45">
      <c r="A308" s="1"/>
      <c r="B308" s="10"/>
      <c r="C308" s="10"/>
      <c r="D308" s="10"/>
      <c r="E308" s="10"/>
      <c r="F308" s="10"/>
      <c r="G308" s="10"/>
      <c r="H308" s="10"/>
      <c r="I308" s="10"/>
      <c r="J308" s="10"/>
      <c r="K308" s="10"/>
      <c r="L308" s="259"/>
      <c r="M308" s="259"/>
      <c r="N308" s="259"/>
      <c r="O308" s="259"/>
      <c r="P308" s="259"/>
      <c r="Q308" s="259"/>
      <c r="R308" s="259"/>
      <c r="S308" s="259"/>
      <c r="T308" s="259"/>
      <c r="U308" s="259"/>
      <c r="V308" s="259"/>
      <c r="W308" s="259"/>
      <c r="X308" s="259"/>
      <c r="Y308" s="259"/>
      <c r="Z308" s="259"/>
      <c r="AA308" s="4"/>
      <c r="AB308" s="4"/>
      <c r="AC308" s="3"/>
      <c r="AD308" s="3"/>
    </row>
    <row r="309" spans="1:30" ht="18" customHeight="1" x14ac:dyDescent="0.45">
      <c r="A309" s="1"/>
      <c r="B309" s="10"/>
      <c r="C309" s="10"/>
      <c r="D309" s="10"/>
      <c r="E309" s="10"/>
      <c r="F309" s="10"/>
      <c r="G309" s="10"/>
      <c r="H309" s="10"/>
      <c r="I309" s="10"/>
      <c r="J309" s="10"/>
      <c r="K309" s="10"/>
      <c r="L309" s="18" t="s">
        <v>160</v>
      </c>
      <c r="M309" s="10"/>
      <c r="N309" s="10"/>
      <c r="O309" s="4"/>
      <c r="P309" s="4"/>
      <c r="Q309" s="4"/>
      <c r="R309" s="4"/>
      <c r="S309" s="4"/>
      <c r="T309" s="4"/>
      <c r="U309" s="4"/>
      <c r="V309" s="4"/>
      <c r="W309" s="4"/>
      <c r="X309" s="4"/>
      <c r="Y309" s="4"/>
      <c r="Z309" s="4"/>
      <c r="AA309" s="4"/>
      <c r="AB309" s="4"/>
      <c r="AC309" s="3"/>
      <c r="AD309" s="3"/>
    </row>
    <row r="310" spans="1:30" ht="18" customHeight="1" x14ac:dyDescent="0.45">
      <c r="A310" s="1"/>
      <c r="B310" s="10"/>
      <c r="C310" s="10"/>
      <c r="D310" s="10"/>
      <c r="E310" s="10"/>
      <c r="F310" s="10"/>
      <c r="G310" s="10"/>
      <c r="H310" s="10"/>
      <c r="I310" s="10"/>
      <c r="J310" s="10"/>
      <c r="K310" s="10"/>
      <c r="L310" s="10"/>
      <c r="M310" s="10"/>
      <c r="N310" s="10"/>
      <c r="O310" s="4"/>
      <c r="P310" s="4"/>
      <c r="Q310" s="4"/>
      <c r="R310" s="4"/>
      <c r="S310" s="4"/>
      <c r="T310" s="4"/>
      <c r="U310" s="4"/>
      <c r="V310" s="4"/>
      <c r="W310" s="4"/>
      <c r="X310" s="4"/>
      <c r="Y310" s="4"/>
      <c r="Z310" s="4"/>
      <c r="AA310" s="4"/>
      <c r="AB310" s="4"/>
      <c r="AC310" s="3"/>
      <c r="AD310" s="3"/>
    </row>
    <row r="311" spans="1:30" ht="18" customHeight="1" x14ac:dyDescent="0.45">
      <c r="A311" s="1"/>
      <c r="B311" s="10"/>
      <c r="C311" s="10"/>
      <c r="D311" s="10"/>
      <c r="E311" s="10"/>
      <c r="F311" s="10"/>
      <c r="G311" s="10"/>
      <c r="H311" s="10"/>
      <c r="I311" s="10"/>
      <c r="J311" s="10"/>
      <c r="K311" s="2"/>
      <c r="L311" s="10"/>
      <c r="M311" s="10"/>
      <c r="N311" s="10"/>
      <c r="O311" s="4"/>
      <c r="P311" s="4"/>
      <c r="Q311" s="4"/>
      <c r="R311" s="4"/>
      <c r="S311" s="4"/>
      <c r="T311" s="4"/>
      <c r="U311" s="4"/>
      <c r="V311" s="4"/>
      <c r="W311" s="4"/>
      <c r="X311" s="4"/>
      <c r="Y311" s="4"/>
      <c r="Z311" s="4"/>
      <c r="AA311" s="4"/>
      <c r="AB311" s="4"/>
      <c r="AC311" s="3"/>
      <c r="AD311" s="3"/>
    </row>
    <row r="312" spans="1:30" ht="18" customHeight="1" x14ac:dyDescent="0.45">
      <c r="A312" s="1"/>
      <c r="B312" s="10"/>
      <c r="C312" s="10"/>
      <c r="D312" s="10"/>
      <c r="E312" s="10"/>
      <c r="F312" s="10"/>
      <c r="G312" s="10"/>
      <c r="H312" s="10"/>
      <c r="I312" s="10"/>
      <c r="J312" s="10"/>
      <c r="K312" s="2"/>
      <c r="L312" s="21" t="s">
        <v>124</v>
      </c>
      <c r="M312" s="10"/>
      <c r="N312" s="10"/>
      <c r="O312" s="4"/>
      <c r="P312" s="4"/>
      <c r="Q312" s="4"/>
      <c r="R312" s="4"/>
      <c r="S312" s="4"/>
      <c r="T312" s="4"/>
      <c r="U312" s="4"/>
      <c r="V312" s="4"/>
      <c r="W312" s="4"/>
      <c r="X312" s="4"/>
      <c r="Y312" s="4"/>
      <c r="Z312" s="4"/>
      <c r="AA312" s="4"/>
      <c r="AB312" s="4"/>
      <c r="AC312" s="3"/>
      <c r="AD312" s="3"/>
    </row>
    <row r="313" spans="1:30" ht="18" customHeight="1" x14ac:dyDescent="0.45">
      <c r="A313" s="1"/>
      <c r="B313" s="10"/>
      <c r="C313" s="10"/>
      <c r="D313" s="10"/>
      <c r="E313" s="10"/>
      <c r="F313" s="10"/>
      <c r="G313" s="10"/>
      <c r="H313" s="10"/>
      <c r="I313" s="10"/>
      <c r="J313" s="10"/>
      <c r="K313" s="2"/>
      <c r="L313" s="4"/>
      <c r="M313" s="10"/>
      <c r="N313" s="10"/>
      <c r="O313" s="4"/>
      <c r="P313" s="4"/>
      <c r="Q313" s="4"/>
      <c r="R313" s="4"/>
      <c r="S313" s="4"/>
      <c r="T313" s="4"/>
      <c r="U313" s="4"/>
      <c r="V313" s="4"/>
      <c r="W313" s="4"/>
      <c r="X313" s="4"/>
      <c r="Y313" s="4"/>
      <c r="Z313" s="4"/>
      <c r="AA313" s="4"/>
      <c r="AB313" s="4"/>
      <c r="AC313" s="3"/>
      <c r="AD313" s="3"/>
    </row>
    <row r="314" spans="1:30" ht="18" customHeight="1" x14ac:dyDescent="0.45">
      <c r="A314" s="1"/>
      <c r="B314" s="10"/>
      <c r="C314" s="10"/>
      <c r="D314" s="10"/>
      <c r="E314" s="10"/>
      <c r="F314" s="10"/>
      <c r="G314" s="10"/>
      <c r="H314" s="10"/>
      <c r="I314" s="10"/>
      <c r="J314" s="10"/>
      <c r="K314" s="2"/>
      <c r="L314" s="10"/>
      <c r="M314" s="10"/>
      <c r="N314" s="10"/>
      <c r="O314" s="4"/>
      <c r="P314" s="4"/>
      <c r="Q314" s="4"/>
      <c r="R314" s="4"/>
      <c r="S314" s="4"/>
      <c r="T314" s="4"/>
      <c r="U314" s="4"/>
      <c r="V314" s="4"/>
      <c r="W314" s="4"/>
      <c r="X314" s="4"/>
      <c r="Y314" s="4"/>
      <c r="Z314" s="4"/>
      <c r="AA314" s="4"/>
      <c r="AB314" s="4"/>
      <c r="AC314" s="3"/>
      <c r="AD314" s="3"/>
    </row>
    <row r="315" spans="1:30" ht="18" customHeight="1" x14ac:dyDescent="0.45">
      <c r="A315" s="1"/>
      <c r="B315" s="10"/>
      <c r="C315" s="10"/>
      <c r="D315" s="10"/>
      <c r="E315" s="10"/>
      <c r="F315" s="10"/>
      <c r="G315" s="10"/>
      <c r="H315" s="10"/>
      <c r="I315" s="10"/>
      <c r="J315" s="10"/>
      <c r="K315" s="10"/>
      <c r="L315" s="10"/>
      <c r="M315" s="10"/>
      <c r="N315" s="10"/>
      <c r="O315" s="4"/>
      <c r="P315" s="4"/>
      <c r="Q315" s="4"/>
      <c r="R315" s="4"/>
      <c r="S315" s="4"/>
      <c r="T315" s="4"/>
      <c r="U315" s="4"/>
      <c r="V315" s="4"/>
      <c r="W315" s="4"/>
      <c r="X315" s="4"/>
      <c r="Y315" s="4"/>
      <c r="Z315" s="4"/>
      <c r="AA315" s="4"/>
      <c r="AB315" s="4"/>
      <c r="AC315" s="3"/>
      <c r="AD315" s="3"/>
    </row>
    <row r="316" spans="1:30" ht="18" customHeight="1" x14ac:dyDescent="0.6">
      <c r="A316" s="1"/>
      <c r="B316" s="10"/>
      <c r="C316" s="11" t="s">
        <v>162</v>
      </c>
      <c r="D316" s="12"/>
      <c r="E316" s="13"/>
      <c r="F316" s="13"/>
      <c r="G316" s="13"/>
      <c r="H316" s="47"/>
      <c r="I316" s="48" t="s">
        <v>163</v>
      </c>
      <c r="J316" s="10"/>
      <c r="K316" s="10"/>
      <c r="L316" s="10"/>
      <c r="M316" s="10"/>
      <c r="N316" s="10"/>
      <c r="O316" s="4"/>
      <c r="P316" s="4"/>
      <c r="Q316" s="4"/>
      <c r="R316" s="4"/>
      <c r="S316" s="4"/>
      <c r="T316" s="4"/>
      <c r="U316" s="4"/>
      <c r="V316" s="4"/>
      <c r="W316" s="4"/>
      <c r="X316" s="4"/>
      <c r="Y316" s="4"/>
      <c r="Z316" s="4"/>
      <c r="AA316" s="4"/>
      <c r="AB316" s="4"/>
      <c r="AC316" s="3"/>
      <c r="AD316" s="3"/>
    </row>
    <row r="317" spans="1:30" ht="18" customHeight="1" x14ac:dyDescent="0.45">
      <c r="A317" s="1"/>
      <c r="K317" s="15" t="s">
        <v>94</v>
      </c>
      <c r="L317" s="4" t="s">
        <v>369</v>
      </c>
      <c r="M317" s="19"/>
      <c r="N317" s="19"/>
      <c r="O317" s="19"/>
      <c r="P317" s="19"/>
      <c r="Q317" s="19"/>
      <c r="R317" s="19"/>
      <c r="S317" s="19"/>
      <c r="T317" s="19"/>
      <c r="U317" s="19"/>
      <c r="V317" s="19"/>
      <c r="W317" s="19"/>
      <c r="X317" s="19"/>
      <c r="Y317" s="19"/>
      <c r="AC317" s="3"/>
      <c r="AD317" s="3"/>
    </row>
    <row r="318" spans="1:30" ht="18" customHeight="1" x14ac:dyDescent="0.45">
      <c r="A318" s="1"/>
      <c r="C318" s="283" t="s">
        <v>365</v>
      </c>
      <c r="K318" s="10"/>
      <c r="L318" s="19"/>
      <c r="M318" s="19"/>
      <c r="N318" s="19"/>
      <c r="O318" s="19"/>
      <c r="P318" s="19"/>
      <c r="Q318" s="19"/>
      <c r="R318" s="19"/>
      <c r="S318" s="19"/>
      <c r="T318" s="19"/>
      <c r="U318" s="19"/>
      <c r="V318" s="19"/>
      <c r="W318" s="19"/>
      <c r="X318" s="19"/>
      <c r="Y318" s="19"/>
      <c r="AC318" s="3"/>
      <c r="AD318" s="3"/>
    </row>
    <row r="319" spans="1:30" ht="18" customHeight="1" x14ac:dyDescent="0.35">
      <c r="A319" s="1"/>
      <c r="C319" s="283"/>
      <c r="D319" s="282" t="s">
        <v>318</v>
      </c>
      <c r="E319" s="282" t="s">
        <v>319</v>
      </c>
      <c r="F319" s="282" t="s">
        <v>141</v>
      </c>
      <c r="G319" s="2"/>
      <c r="H319" s="2"/>
      <c r="K319" s="15" t="s">
        <v>368</v>
      </c>
      <c r="L319" s="257" t="s">
        <v>166</v>
      </c>
      <c r="M319" s="257"/>
      <c r="N319" s="257"/>
      <c r="O319" s="257"/>
      <c r="P319" s="257"/>
      <c r="Q319" s="257"/>
      <c r="R319" s="257"/>
      <c r="S319" s="257"/>
      <c r="T319" s="257"/>
      <c r="U319" s="257"/>
      <c r="V319" s="257"/>
      <c r="W319" s="257"/>
      <c r="X319" s="257"/>
      <c r="Y319" s="257"/>
      <c r="AC319" s="3"/>
      <c r="AD319" s="3"/>
    </row>
    <row r="320" spans="1:30" ht="18" customHeight="1" x14ac:dyDescent="0.35">
      <c r="A320" s="1"/>
      <c r="C320" s="282"/>
      <c r="D320" s="282"/>
      <c r="E320" s="282"/>
      <c r="F320" s="282"/>
      <c r="K320" s="10"/>
      <c r="L320" s="257"/>
      <c r="M320" s="257"/>
      <c r="N320" s="257"/>
      <c r="O320" s="257"/>
      <c r="P320" s="257"/>
      <c r="Q320" s="257"/>
      <c r="R320" s="257"/>
      <c r="S320" s="257"/>
      <c r="T320" s="257"/>
      <c r="U320" s="257"/>
      <c r="V320" s="257"/>
      <c r="W320" s="257"/>
      <c r="X320" s="257"/>
      <c r="Y320" s="257"/>
      <c r="AC320" s="3"/>
      <c r="AD320" s="3"/>
    </row>
    <row r="321" spans="1:30" ht="18" customHeight="1" x14ac:dyDescent="0.35">
      <c r="A321" s="1"/>
      <c r="C321" s="249"/>
      <c r="D321" s="249"/>
      <c r="E321" s="38"/>
      <c r="F321" s="38"/>
      <c r="G321" s="49" t="s">
        <v>164</v>
      </c>
      <c r="H321" s="43"/>
      <c r="I321" s="25" t="s">
        <v>23</v>
      </c>
      <c r="K321" s="10"/>
      <c r="L321" s="257"/>
      <c r="M321" s="257"/>
      <c r="N321" s="257"/>
      <c r="O321" s="257"/>
      <c r="P321" s="257"/>
      <c r="Q321" s="257"/>
      <c r="R321" s="257"/>
      <c r="S321" s="257"/>
      <c r="T321" s="257"/>
      <c r="U321" s="257"/>
      <c r="V321" s="257"/>
      <c r="W321" s="257"/>
      <c r="X321" s="257"/>
      <c r="Y321" s="257"/>
      <c r="AC321" s="3"/>
      <c r="AD321" s="3"/>
    </row>
    <row r="322" spans="1:30" ht="18" customHeight="1" x14ac:dyDescent="0.35">
      <c r="A322" s="1"/>
      <c r="C322" s="25" t="s">
        <v>3</v>
      </c>
      <c r="D322" s="25" t="s">
        <v>3</v>
      </c>
      <c r="E322" s="25" t="s">
        <v>3</v>
      </c>
      <c r="F322" s="25" t="s">
        <v>3</v>
      </c>
      <c r="G322" s="49" t="s">
        <v>165</v>
      </c>
      <c r="H322" s="50"/>
      <c r="I322" s="25" t="s">
        <v>24</v>
      </c>
      <c r="L322" s="257"/>
      <c r="M322" s="257"/>
      <c r="N322" s="257"/>
      <c r="O322" s="257"/>
      <c r="P322" s="257"/>
      <c r="Q322" s="257"/>
      <c r="R322" s="257"/>
      <c r="S322" s="257"/>
      <c r="T322" s="257"/>
      <c r="U322" s="257"/>
      <c r="V322" s="257"/>
      <c r="W322" s="257"/>
      <c r="X322" s="257"/>
      <c r="Y322" s="257"/>
      <c r="AC322" s="3"/>
      <c r="AD322" s="3"/>
    </row>
    <row r="323" spans="1:30" ht="18" customHeight="1" x14ac:dyDescent="0.35">
      <c r="A323" s="1"/>
      <c r="C323" s="25" t="s">
        <v>25</v>
      </c>
      <c r="D323" s="25" t="s">
        <v>366</v>
      </c>
      <c r="E323" s="25" t="s">
        <v>367</v>
      </c>
      <c r="F323" s="25" t="s">
        <v>26</v>
      </c>
      <c r="G323" s="25"/>
      <c r="H323" s="2"/>
      <c r="L323" s="257"/>
      <c r="M323" s="257"/>
      <c r="N323" s="257"/>
      <c r="O323" s="257"/>
      <c r="P323" s="257"/>
      <c r="Q323" s="257"/>
      <c r="R323" s="257"/>
      <c r="S323" s="257"/>
      <c r="T323" s="257"/>
      <c r="U323" s="257"/>
      <c r="V323" s="257"/>
      <c r="W323" s="257"/>
      <c r="X323" s="257"/>
      <c r="Y323" s="257"/>
      <c r="AC323" s="3"/>
      <c r="AD323" s="3"/>
    </row>
    <row r="324" spans="1:30" ht="18" customHeight="1" x14ac:dyDescent="0.35">
      <c r="A324" s="1"/>
      <c r="L324" s="268" t="s">
        <v>370</v>
      </c>
      <c r="M324" s="268"/>
      <c r="N324" s="268"/>
      <c r="O324" s="268"/>
      <c r="P324" s="268"/>
      <c r="Q324" s="268"/>
      <c r="R324" s="268"/>
      <c r="S324" s="268"/>
      <c r="T324" s="268"/>
      <c r="U324" s="268"/>
      <c r="V324" s="268"/>
      <c r="W324" s="268"/>
      <c r="X324" s="268"/>
      <c r="Y324" s="268"/>
      <c r="Z324" s="268"/>
      <c r="AC324" s="3"/>
      <c r="AD324" s="3"/>
    </row>
    <row r="325" spans="1:30" ht="18" customHeight="1" x14ac:dyDescent="0.35">
      <c r="A325" s="1"/>
      <c r="L325" s="268"/>
      <c r="M325" s="268"/>
      <c r="N325" s="268"/>
      <c r="O325" s="268"/>
      <c r="P325" s="268"/>
      <c r="Q325" s="268"/>
      <c r="R325" s="268"/>
      <c r="S325" s="268"/>
      <c r="T325" s="268"/>
      <c r="U325" s="268"/>
      <c r="V325" s="268"/>
      <c r="W325" s="268"/>
      <c r="X325" s="268"/>
      <c r="Y325" s="268"/>
      <c r="Z325" s="268"/>
      <c r="AC325" s="3"/>
      <c r="AD325" s="3"/>
    </row>
    <row r="326" spans="1:30" ht="18" customHeight="1" x14ac:dyDescent="0.35">
      <c r="A326" s="1"/>
      <c r="L326" s="268"/>
      <c r="M326" s="268"/>
      <c r="N326" s="268"/>
      <c r="O326" s="268"/>
      <c r="P326" s="268"/>
      <c r="Q326" s="268"/>
      <c r="R326" s="268"/>
      <c r="S326" s="268"/>
      <c r="T326" s="268"/>
      <c r="U326" s="268"/>
      <c r="V326" s="268"/>
      <c r="W326" s="268"/>
      <c r="X326" s="268"/>
      <c r="Y326" s="268"/>
      <c r="Z326" s="268"/>
      <c r="AC326" s="3"/>
      <c r="AD326" s="3"/>
    </row>
    <row r="327" spans="1:30" ht="18" customHeight="1" x14ac:dyDescent="0.45">
      <c r="A327" s="1"/>
      <c r="B327" s="10"/>
      <c r="C327" s="10"/>
      <c r="J327" s="10"/>
      <c r="K327" s="10"/>
      <c r="L327" s="10"/>
      <c r="M327" s="10"/>
      <c r="N327" s="10"/>
      <c r="P327" s="4"/>
      <c r="Q327" s="4"/>
      <c r="R327" s="4"/>
      <c r="S327" s="4"/>
      <c r="T327" s="4"/>
      <c r="U327" s="4"/>
      <c r="V327" s="4"/>
      <c r="W327" s="4"/>
      <c r="X327" s="4"/>
      <c r="Y327" s="4"/>
      <c r="Z327" s="4"/>
      <c r="AA327" s="4"/>
      <c r="AB327" s="4"/>
      <c r="AC327" s="3"/>
      <c r="AD327" s="3"/>
    </row>
    <row r="328" spans="1:30" ht="18" customHeight="1" x14ac:dyDescent="0.45">
      <c r="A328" s="1"/>
      <c r="B328" s="10"/>
      <c r="C328" s="2"/>
      <c r="J328" s="10"/>
      <c r="K328" s="15" t="s">
        <v>364</v>
      </c>
      <c r="L328" s="257" t="s">
        <v>371</v>
      </c>
      <c r="M328" s="257"/>
      <c r="N328" s="257"/>
      <c r="O328" s="257"/>
      <c r="P328" s="257"/>
      <c r="Q328" s="257"/>
      <c r="R328" s="257"/>
      <c r="S328" s="257"/>
      <c r="T328" s="257"/>
      <c r="U328" s="257"/>
      <c r="V328" s="257"/>
      <c r="W328" s="257"/>
      <c r="X328" s="257"/>
      <c r="Y328" s="257"/>
      <c r="Z328" s="160"/>
      <c r="AA328" s="4"/>
      <c r="AB328" s="4"/>
      <c r="AC328" s="3"/>
      <c r="AD328" s="3"/>
    </row>
    <row r="329" spans="1:30" ht="18" customHeight="1" x14ac:dyDescent="0.45">
      <c r="A329" s="1"/>
      <c r="B329" s="10"/>
      <c r="C329" s="2"/>
      <c r="J329" s="2"/>
      <c r="K329" s="10"/>
      <c r="L329" s="257"/>
      <c r="M329" s="257"/>
      <c r="N329" s="257"/>
      <c r="O329" s="257"/>
      <c r="P329" s="257"/>
      <c r="Q329" s="257"/>
      <c r="R329" s="257"/>
      <c r="S329" s="257"/>
      <c r="T329" s="257"/>
      <c r="U329" s="257"/>
      <c r="V329" s="257"/>
      <c r="W329" s="257"/>
      <c r="X329" s="257"/>
      <c r="Y329" s="257"/>
      <c r="Z329" s="10"/>
      <c r="AA329" s="4"/>
      <c r="AB329" s="4"/>
      <c r="AC329" s="3"/>
      <c r="AD329" s="3"/>
    </row>
    <row r="330" spans="1:30" ht="18" customHeight="1" x14ac:dyDescent="0.45">
      <c r="A330" s="1"/>
      <c r="B330" s="10"/>
      <c r="C330" s="2"/>
      <c r="J330" s="10"/>
      <c r="K330" s="10"/>
      <c r="L330" s="257"/>
      <c r="M330" s="257"/>
      <c r="N330" s="257"/>
      <c r="O330" s="257"/>
      <c r="P330" s="257"/>
      <c r="Q330" s="257"/>
      <c r="R330" s="257"/>
      <c r="S330" s="257"/>
      <c r="T330" s="257"/>
      <c r="U330" s="257"/>
      <c r="V330" s="257"/>
      <c r="W330" s="257"/>
      <c r="X330" s="257"/>
      <c r="Y330" s="257"/>
      <c r="Z330" s="10"/>
      <c r="AA330" s="4"/>
      <c r="AB330" s="4"/>
      <c r="AC330" s="3"/>
      <c r="AD330" s="3"/>
    </row>
    <row r="331" spans="1:30" ht="18" customHeight="1" x14ac:dyDescent="0.45">
      <c r="A331" s="1"/>
      <c r="B331" s="10"/>
      <c r="C331" s="2"/>
      <c r="J331" s="10"/>
      <c r="K331" s="10"/>
      <c r="L331" s="257"/>
      <c r="M331" s="257"/>
      <c r="N331" s="257"/>
      <c r="O331" s="257"/>
      <c r="P331" s="257"/>
      <c r="Q331" s="257"/>
      <c r="R331" s="257"/>
      <c r="S331" s="257"/>
      <c r="T331" s="257"/>
      <c r="U331" s="257"/>
      <c r="V331" s="257"/>
      <c r="W331" s="257"/>
      <c r="X331" s="257"/>
      <c r="Y331" s="257"/>
      <c r="Z331" s="10"/>
      <c r="AA331" s="4"/>
      <c r="AB331" s="4"/>
      <c r="AC331" s="3"/>
      <c r="AD331" s="3"/>
    </row>
    <row r="332" spans="1:30" ht="18" customHeight="1" x14ac:dyDescent="0.45">
      <c r="A332" s="1"/>
      <c r="B332" s="10"/>
      <c r="C332" s="2"/>
      <c r="D332" s="25"/>
      <c r="E332" s="10"/>
      <c r="F332" s="25"/>
      <c r="G332" s="2"/>
      <c r="H332" s="25"/>
      <c r="I332" s="2"/>
      <c r="J332" s="10"/>
      <c r="K332" s="10"/>
      <c r="L332" s="257"/>
      <c r="M332" s="257"/>
      <c r="N332" s="257"/>
      <c r="O332" s="257"/>
      <c r="P332" s="257"/>
      <c r="Q332" s="257"/>
      <c r="R332" s="257"/>
      <c r="S332" s="257"/>
      <c r="T332" s="257"/>
      <c r="U332" s="257"/>
      <c r="V332" s="257"/>
      <c r="W332" s="257"/>
      <c r="X332" s="257"/>
      <c r="Y332" s="257"/>
      <c r="Z332" s="10"/>
      <c r="AA332" s="4"/>
      <c r="AB332" s="4"/>
      <c r="AC332" s="3"/>
      <c r="AD332" s="3"/>
    </row>
    <row r="333" spans="1:30" ht="18" customHeight="1" x14ac:dyDescent="0.45">
      <c r="A333" s="1"/>
      <c r="B333" s="10"/>
      <c r="C333" s="10"/>
      <c r="D333" s="10"/>
      <c r="E333" s="10"/>
      <c r="F333" s="10"/>
      <c r="G333" s="27"/>
      <c r="H333" s="2"/>
      <c r="I333" s="2"/>
      <c r="J333" s="2"/>
      <c r="K333" s="10"/>
      <c r="L333" s="2"/>
      <c r="M333" s="2"/>
      <c r="N333" s="2"/>
      <c r="O333" s="2"/>
      <c r="P333" s="2"/>
      <c r="Q333" s="2"/>
      <c r="R333" s="2"/>
      <c r="S333" s="2"/>
      <c r="T333" s="2"/>
      <c r="U333" s="2"/>
      <c r="V333" s="2"/>
      <c r="W333" s="2"/>
      <c r="X333" s="2"/>
      <c r="Y333" s="2"/>
      <c r="Z333" s="2"/>
      <c r="AA333" s="4"/>
      <c r="AB333" s="4"/>
      <c r="AC333" s="3"/>
      <c r="AD333" s="3"/>
    </row>
    <row r="334" spans="1:30" ht="18" customHeight="1" x14ac:dyDescent="0.45">
      <c r="A334" s="1"/>
      <c r="B334" s="10"/>
      <c r="C334" s="10"/>
      <c r="D334" s="10"/>
      <c r="E334" s="10"/>
      <c r="F334" s="10"/>
      <c r="G334" s="10"/>
      <c r="H334" s="10"/>
      <c r="I334" s="10"/>
      <c r="J334" s="10"/>
      <c r="K334" s="15" t="s">
        <v>95</v>
      </c>
      <c r="L334" s="257" t="s">
        <v>372</v>
      </c>
      <c r="M334" s="257"/>
      <c r="N334" s="257"/>
      <c r="O334" s="257"/>
      <c r="P334" s="257"/>
      <c r="Q334" s="257"/>
      <c r="R334" s="257"/>
      <c r="S334" s="257"/>
      <c r="T334" s="257"/>
      <c r="U334" s="257"/>
      <c r="V334" s="257"/>
      <c r="W334" s="257"/>
      <c r="X334" s="257"/>
      <c r="Y334" s="257"/>
      <c r="Z334" s="257"/>
      <c r="AA334" s="4"/>
      <c r="AB334" s="4"/>
      <c r="AC334" s="3"/>
      <c r="AD334" s="3"/>
    </row>
    <row r="335" spans="1:30" ht="18" customHeight="1" x14ac:dyDescent="0.45">
      <c r="A335" s="1"/>
      <c r="B335" s="10"/>
      <c r="C335" s="10"/>
      <c r="D335" s="10"/>
      <c r="E335" s="10"/>
      <c r="F335" s="10"/>
      <c r="G335" s="10"/>
      <c r="H335" s="10"/>
      <c r="I335" s="10"/>
      <c r="J335" s="10"/>
      <c r="K335" s="15"/>
      <c r="L335" s="257"/>
      <c r="M335" s="257"/>
      <c r="N335" s="257"/>
      <c r="O335" s="257"/>
      <c r="P335" s="257"/>
      <c r="Q335" s="257"/>
      <c r="R335" s="257"/>
      <c r="S335" s="257"/>
      <c r="T335" s="257"/>
      <c r="U335" s="257"/>
      <c r="V335" s="257"/>
      <c r="W335" s="257"/>
      <c r="X335" s="257"/>
      <c r="Y335" s="257"/>
      <c r="Z335" s="257"/>
      <c r="AA335" s="4"/>
      <c r="AB335" s="4"/>
      <c r="AC335" s="3"/>
      <c r="AD335" s="3"/>
    </row>
    <row r="336" spans="1:30" ht="18" customHeight="1" x14ac:dyDescent="0.45">
      <c r="A336" s="1"/>
      <c r="B336" s="10"/>
      <c r="C336" s="10"/>
      <c r="D336" s="10"/>
      <c r="E336" s="10"/>
      <c r="F336" s="10"/>
      <c r="G336" s="10"/>
      <c r="H336" s="10"/>
      <c r="I336" s="10"/>
      <c r="J336" s="10"/>
      <c r="K336" s="15"/>
      <c r="L336" s="284" t="s">
        <v>375</v>
      </c>
      <c r="M336" s="284"/>
      <c r="N336" s="284"/>
      <c r="O336" s="284"/>
      <c r="P336" s="284"/>
      <c r="Q336" s="284"/>
      <c r="R336" s="284"/>
      <c r="S336" s="284"/>
      <c r="T336" s="284"/>
      <c r="U336" s="284"/>
      <c r="V336" s="284"/>
      <c r="W336" s="284"/>
      <c r="X336" s="284"/>
      <c r="Y336" s="284"/>
      <c r="Z336" s="284"/>
      <c r="AA336" s="4"/>
      <c r="AB336" s="4"/>
      <c r="AC336" s="3"/>
      <c r="AD336" s="3"/>
    </row>
    <row r="337" spans="1:30" ht="18" customHeight="1" x14ac:dyDescent="0.45">
      <c r="A337" s="1"/>
      <c r="B337" s="10"/>
      <c r="C337" s="10"/>
      <c r="D337" s="10"/>
      <c r="E337" s="10"/>
      <c r="F337" s="10"/>
      <c r="G337" s="10"/>
      <c r="H337" s="10"/>
      <c r="I337" s="10"/>
      <c r="J337" s="10"/>
      <c r="K337" s="15"/>
      <c r="L337" s="284"/>
      <c r="M337" s="284"/>
      <c r="N337" s="284"/>
      <c r="O337" s="284"/>
      <c r="P337" s="284"/>
      <c r="Q337" s="284"/>
      <c r="R337" s="284"/>
      <c r="S337" s="284"/>
      <c r="T337" s="284"/>
      <c r="U337" s="284"/>
      <c r="V337" s="284"/>
      <c r="W337" s="284"/>
      <c r="X337" s="284"/>
      <c r="Y337" s="284"/>
      <c r="Z337" s="284"/>
      <c r="AA337" s="4"/>
      <c r="AB337" s="4"/>
      <c r="AC337" s="3"/>
      <c r="AD337" s="3"/>
    </row>
    <row r="338" spans="1:30" ht="18" customHeight="1" x14ac:dyDescent="0.45">
      <c r="A338" s="1"/>
      <c r="B338" s="10"/>
      <c r="C338" s="10"/>
      <c r="D338" s="10"/>
      <c r="E338" s="10"/>
      <c r="F338" s="10"/>
      <c r="G338" s="10"/>
      <c r="H338" s="10"/>
      <c r="I338" s="10"/>
      <c r="J338" s="10"/>
      <c r="K338" s="15"/>
      <c r="L338" s="284"/>
      <c r="M338" s="284"/>
      <c r="N338" s="284"/>
      <c r="O338" s="284"/>
      <c r="P338" s="284"/>
      <c r="Q338" s="284"/>
      <c r="R338" s="284"/>
      <c r="S338" s="284"/>
      <c r="T338" s="284"/>
      <c r="U338" s="284"/>
      <c r="V338" s="284"/>
      <c r="W338" s="284"/>
      <c r="X338" s="284"/>
      <c r="Y338" s="284"/>
      <c r="Z338" s="284"/>
      <c r="AA338" s="4"/>
      <c r="AB338" s="4"/>
      <c r="AC338" s="3"/>
      <c r="AD338" s="3"/>
    </row>
    <row r="339" spans="1:30" ht="18" customHeight="1" x14ac:dyDescent="0.45">
      <c r="A339" s="1"/>
      <c r="B339" s="10"/>
      <c r="C339" s="2"/>
      <c r="D339" s="2"/>
      <c r="E339" s="2"/>
      <c r="F339" s="2"/>
      <c r="G339" s="10"/>
      <c r="H339" s="10"/>
      <c r="I339" s="10"/>
      <c r="J339" s="10"/>
      <c r="K339" s="10"/>
      <c r="L339" s="284"/>
      <c r="M339" s="284"/>
      <c r="N339" s="284"/>
      <c r="O339" s="284"/>
      <c r="P339" s="284"/>
      <c r="Q339" s="284"/>
      <c r="R339" s="284"/>
      <c r="S339" s="284"/>
      <c r="T339" s="284"/>
      <c r="U339" s="284"/>
      <c r="V339" s="284"/>
      <c r="W339" s="284"/>
      <c r="X339" s="284"/>
      <c r="Y339" s="284"/>
      <c r="Z339" s="284"/>
      <c r="AA339" s="4"/>
      <c r="AB339" s="4"/>
      <c r="AC339" s="3"/>
      <c r="AD339" s="3"/>
    </row>
    <row r="340" spans="1:30" ht="18" customHeight="1" x14ac:dyDescent="0.45">
      <c r="A340" s="1"/>
      <c r="B340" s="10"/>
      <c r="C340" s="10"/>
      <c r="D340" s="10"/>
      <c r="E340" s="10"/>
      <c r="F340" s="10"/>
      <c r="G340" s="10"/>
      <c r="H340" s="10"/>
      <c r="I340" s="10"/>
      <c r="J340" s="10"/>
      <c r="K340" s="10"/>
      <c r="L340" s="18" t="s">
        <v>146</v>
      </c>
      <c r="M340" s="19"/>
      <c r="N340" s="19"/>
      <c r="O340" s="19"/>
      <c r="P340" s="19"/>
      <c r="Q340" s="19"/>
      <c r="R340" s="19"/>
      <c r="S340" s="19"/>
      <c r="T340" s="19"/>
      <c r="U340" s="19"/>
      <c r="V340" s="19"/>
      <c r="W340" s="19"/>
      <c r="X340" s="19"/>
      <c r="Y340" s="19"/>
      <c r="Z340" s="19"/>
      <c r="AA340" s="4"/>
      <c r="AB340" s="4"/>
      <c r="AC340" s="3"/>
      <c r="AD340" s="3"/>
    </row>
    <row r="341" spans="1:30" ht="18" customHeight="1" x14ac:dyDescent="0.45">
      <c r="A341" s="1"/>
      <c r="B341" s="10"/>
      <c r="C341" s="10"/>
      <c r="D341" s="10"/>
      <c r="E341" s="10"/>
      <c r="F341" s="10"/>
      <c r="G341" s="10"/>
      <c r="H341" s="10"/>
      <c r="I341" s="10"/>
      <c r="J341" s="10"/>
      <c r="K341" s="10"/>
      <c r="L341" s="18"/>
      <c r="M341" s="19"/>
      <c r="N341" s="19"/>
      <c r="O341" s="19"/>
      <c r="P341" s="19"/>
      <c r="Q341" s="19"/>
      <c r="R341" s="19"/>
      <c r="S341" s="19"/>
      <c r="T341" s="19"/>
      <c r="U341" s="19"/>
      <c r="V341" s="19"/>
      <c r="W341" s="19"/>
      <c r="X341" s="19"/>
      <c r="Y341" s="19"/>
      <c r="Z341" s="19"/>
      <c r="AA341" s="4"/>
      <c r="AB341" s="4"/>
      <c r="AC341" s="3"/>
      <c r="AD341" s="3"/>
    </row>
    <row r="342" spans="1:30" ht="18" customHeight="1" x14ac:dyDescent="0.45">
      <c r="A342" s="1"/>
      <c r="B342" s="10"/>
      <c r="C342" s="10"/>
      <c r="D342" s="10"/>
      <c r="E342" s="10"/>
      <c r="F342" s="10"/>
      <c r="G342" s="10"/>
      <c r="H342" s="10"/>
      <c r="I342" s="10"/>
      <c r="J342" s="10"/>
      <c r="K342" s="15" t="s">
        <v>96</v>
      </c>
      <c r="L342" s="257" t="s">
        <v>167</v>
      </c>
      <c r="M342" s="257"/>
      <c r="N342" s="257"/>
      <c r="O342" s="257"/>
      <c r="P342" s="257"/>
      <c r="Q342" s="257"/>
      <c r="R342" s="257"/>
      <c r="S342" s="257"/>
      <c r="T342" s="257"/>
      <c r="U342" s="257"/>
      <c r="V342" s="257"/>
      <c r="W342" s="257"/>
      <c r="X342" s="257"/>
      <c r="Y342" s="257"/>
      <c r="Z342" s="257"/>
      <c r="AA342" s="4"/>
      <c r="AB342" s="4"/>
      <c r="AC342" s="3"/>
      <c r="AD342" s="3"/>
    </row>
    <row r="343" spans="1:30" ht="18" customHeight="1" x14ac:dyDescent="0.45">
      <c r="A343" s="1"/>
      <c r="B343" s="10"/>
      <c r="C343" s="10"/>
      <c r="D343" s="10"/>
      <c r="E343" s="10"/>
      <c r="F343" s="10"/>
      <c r="G343" s="10"/>
      <c r="H343" s="10"/>
      <c r="I343" s="10"/>
      <c r="J343" s="10"/>
      <c r="K343" s="15"/>
      <c r="L343" s="257"/>
      <c r="M343" s="257"/>
      <c r="N343" s="257"/>
      <c r="O343" s="257"/>
      <c r="P343" s="257"/>
      <c r="Q343" s="257"/>
      <c r="R343" s="257"/>
      <c r="S343" s="257"/>
      <c r="T343" s="257"/>
      <c r="U343" s="257"/>
      <c r="V343" s="257"/>
      <c r="W343" s="257"/>
      <c r="X343" s="257"/>
      <c r="Y343" s="257"/>
      <c r="Z343" s="257"/>
      <c r="AA343" s="4"/>
      <c r="AB343" s="4"/>
      <c r="AC343" s="3"/>
      <c r="AD343" s="3"/>
    </row>
    <row r="344" spans="1:30" ht="18" customHeight="1" x14ac:dyDescent="0.45">
      <c r="A344" s="1"/>
      <c r="B344" s="10"/>
      <c r="C344" s="10"/>
      <c r="D344" s="10"/>
      <c r="E344" s="10"/>
      <c r="F344" s="10"/>
      <c r="G344" s="10"/>
      <c r="H344" s="10"/>
      <c r="I344" s="10"/>
      <c r="J344" s="10"/>
      <c r="K344" s="15"/>
      <c r="L344" s="257"/>
      <c r="M344" s="257"/>
      <c r="N344" s="257"/>
      <c r="O344" s="257"/>
      <c r="P344" s="257"/>
      <c r="Q344" s="257"/>
      <c r="R344" s="257"/>
      <c r="S344" s="257"/>
      <c r="T344" s="257"/>
      <c r="U344" s="257"/>
      <c r="V344" s="257"/>
      <c r="W344" s="257"/>
      <c r="X344" s="257"/>
      <c r="Y344" s="257"/>
      <c r="Z344" s="257"/>
      <c r="AA344" s="4"/>
      <c r="AB344" s="4"/>
      <c r="AC344" s="3"/>
      <c r="AD344" s="3"/>
    </row>
    <row r="345" spans="1:30" ht="18" customHeight="1" x14ac:dyDescent="0.45">
      <c r="A345" s="1"/>
      <c r="B345" s="10"/>
      <c r="C345" s="10"/>
      <c r="D345" s="10"/>
      <c r="E345" s="10"/>
      <c r="F345" s="10"/>
      <c r="G345" s="10"/>
      <c r="H345" s="10"/>
      <c r="I345" s="10"/>
      <c r="J345" s="10"/>
      <c r="K345" s="15"/>
      <c r="L345" s="257"/>
      <c r="M345" s="257"/>
      <c r="N345" s="257"/>
      <c r="O345" s="257"/>
      <c r="P345" s="257"/>
      <c r="Q345" s="257"/>
      <c r="R345" s="257"/>
      <c r="S345" s="257"/>
      <c r="T345" s="257"/>
      <c r="U345" s="257"/>
      <c r="V345" s="257"/>
      <c r="W345" s="257"/>
      <c r="X345" s="257"/>
      <c r="Y345" s="257"/>
      <c r="Z345" s="257"/>
      <c r="AA345" s="4"/>
      <c r="AB345" s="4"/>
      <c r="AC345" s="3"/>
      <c r="AD345" s="3"/>
    </row>
    <row r="346" spans="1:30" ht="18" customHeight="1" x14ac:dyDescent="0.45">
      <c r="A346" s="1"/>
      <c r="B346" s="10"/>
      <c r="C346" s="10"/>
      <c r="D346" s="10"/>
      <c r="E346" s="10"/>
      <c r="F346" s="10"/>
      <c r="G346" s="10"/>
      <c r="H346" s="10"/>
      <c r="I346" s="10"/>
      <c r="J346" s="10"/>
      <c r="K346" s="15"/>
      <c r="L346" s="257"/>
      <c r="M346" s="257"/>
      <c r="N346" s="257"/>
      <c r="O346" s="257"/>
      <c r="P346" s="257"/>
      <c r="Q346" s="257"/>
      <c r="R346" s="257"/>
      <c r="S346" s="257"/>
      <c r="T346" s="257"/>
      <c r="U346" s="257"/>
      <c r="V346" s="257"/>
      <c r="W346" s="257"/>
      <c r="X346" s="257"/>
      <c r="Y346" s="257"/>
      <c r="Z346" s="257"/>
      <c r="AA346" s="4"/>
      <c r="AB346" s="4"/>
      <c r="AC346" s="3"/>
      <c r="AD346" s="3"/>
    </row>
    <row r="347" spans="1:30" ht="18" customHeight="1" x14ac:dyDescent="0.45">
      <c r="A347" s="1"/>
      <c r="B347" s="10"/>
      <c r="C347" s="10"/>
      <c r="D347" s="10"/>
      <c r="E347" s="10"/>
      <c r="F347" s="10"/>
      <c r="G347" s="10"/>
      <c r="H347" s="10"/>
      <c r="I347" s="10"/>
      <c r="J347" s="10"/>
      <c r="K347" s="10"/>
      <c r="L347" s="18" t="s">
        <v>63</v>
      </c>
      <c r="M347" s="10"/>
      <c r="N347" s="10"/>
      <c r="O347" s="4"/>
      <c r="P347" s="4"/>
      <c r="Q347" s="4"/>
      <c r="R347" s="4"/>
      <c r="S347" s="4"/>
      <c r="T347" s="4"/>
      <c r="U347" s="4"/>
      <c r="V347" s="4"/>
      <c r="W347" s="4"/>
      <c r="X347" s="4"/>
      <c r="Y347" s="4"/>
      <c r="Z347" s="4"/>
      <c r="AA347" s="4"/>
      <c r="AB347" s="4"/>
      <c r="AC347" s="3"/>
      <c r="AD347" s="3"/>
    </row>
    <row r="348" spans="1:30" ht="18" customHeight="1" x14ac:dyDescent="0.45">
      <c r="A348" s="1"/>
      <c r="B348" s="10"/>
      <c r="C348" s="10"/>
      <c r="D348" s="10"/>
      <c r="E348" s="10"/>
      <c r="F348" s="10"/>
      <c r="G348" s="10"/>
      <c r="H348" s="10"/>
      <c r="I348" s="10"/>
      <c r="J348" s="10"/>
      <c r="K348" s="2"/>
      <c r="L348" s="10"/>
      <c r="M348" s="10"/>
      <c r="N348" s="10"/>
      <c r="O348" s="4"/>
      <c r="P348" s="4"/>
      <c r="Q348" s="4"/>
      <c r="R348" s="4"/>
      <c r="S348" s="4"/>
      <c r="T348" s="4"/>
      <c r="U348" s="4"/>
      <c r="V348" s="4"/>
      <c r="W348" s="4"/>
      <c r="X348" s="4"/>
      <c r="Y348" s="4"/>
      <c r="Z348" s="4"/>
      <c r="AA348" s="4"/>
      <c r="AB348" s="4"/>
      <c r="AC348" s="3"/>
      <c r="AD348" s="3"/>
    </row>
    <row r="349" spans="1:30" ht="18" customHeight="1" x14ac:dyDescent="0.45">
      <c r="A349" s="1"/>
      <c r="B349" s="10"/>
      <c r="C349" s="10"/>
      <c r="D349" s="10"/>
      <c r="E349" s="10"/>
      <c r="F349" s="10"/>
      <c r="G349" s="10"/>
      <c r="H349" s="10"/>
      <c r="I349" s="10"/>
      <c r="J349" s="10"/>
      <c r="K349" s="15" t="s">
        <v>97</v>
      </c>
      <c r="L349" s="257" t="s">
        <v>393</v>
      </c>
      <c r="M349" s="257"/>
      <c r="N349" s="257"/>
      <c r="O349" s="257"/>
      <c r="P349" s="257"/>
      <c r="Q349" s="257"/>
      <c r="R349" s="257"/>
      <c r="S349" s="257"/>
      <c r="T349" s="257"/>
      <c r="U349" s="257"/>
      <c r="V349" s="257"/>
      <c r="W349" s="257"/>
      <c r="X349" s="257"/>
      <c r="Y349" s="257"/>
      <c r="Z349" s="257"/>
      <c r="AA349" s="4"/>
      <c r="AB349" s="4"/>
      <c r="AC349" s="3"/>
      <c r="AD349" s="3"/>
    </row>
    <row r="350" spans="1:30" ht="18" customHeight="1" x14ac:dyDescent="0.45">
      <c r="A350" s="1"/>
      <c r="B350" s="10"/>
      <c r="C350" s="10"/>
      <c r="D350" s="10"/>
      <c r="E350" s="10"/>
      <c r="F350" s="10"/>
      <c r="G350" s="10"/>
      <c r="H350" s="10"/>
      <c r="I350" s="10"/>
      <c r="J350" s="10"/>
      <c r="K350" s="15"/>
      <c r="L350" s="257"/>
      <c r="M350" s="257"/>
      <c r="N350" s="257"/>
      <c r="O350" s="257"/>
      <c r="P350" s="257"/>
      <c r="Q350" s="257"/>
      <c r="R350" s="257"/>
      <c r="S350" s="257"/>
      <c r="T350" s="257"/>
      <c r="U350" s="257"/>
      <c r="V350" s="257"/>
      <c r="W350" s="257"/>
      <c r="X350" s="257"/>
      <c r="Y350" s="257"/>
      <c r="Z350" s="257"/>
      <c r="AA350" s="4"/>
      <c r="AB350" s="4"/>
      <c r="AC350" s="3"/>
      <c r="AD350" s="3"/>
    </row>
    <row r="351" spans="1:30" ht="18" customHeight="1" x14ac:dyDescent="0.45">
      <c r="A351" s="1"/>
      <c r="B351" s="10"/>
      <c r="C351" s="10"/>
      <c r="D351" s="10"/>
      <c r="E351" s="10"/>
      <c r="F351" s="10"/>
      <c r="G351" s="10"/>
      <c r="H351" s="10"/>
      <c r="I351" s="10"/>
      <c r="J351" s="10"/>
      <c r="K351" s="15"/>
      <c r="L351" s="257"/>
      <c r="M351" s="257"/>
      <c r="N351" s="257"/>
      <c r="O351" s="257"/>
      <c r="P351" s="257"/>
      <c r="Q351" s="257"/>
      <c r="R351" s="257"/>
      <c r="S351" s="257"/>
      <c r="T351" s="257"/>
      <c r="U351" s="257"/>
      <c r="V351" s="257"/>
      <c r="W351" s="257"/>
      <c r="X351" s="257"/>
      <c r="Y351" s="257"/>
      <c r="Z351" s="257"/>
      <c r="AA351" s="4"/>
      <c r="AB351" s="4"/>
      <c r="AC351" s="3"/>
      <c r="AD351" s="3"/>
    </row>
    <row r="352" spans="1:30" ht="18" customHeight="1" x14ac:dyDescent="0.45">
      <c r="A352" s="1"/>
      <c r="B352" s="10"/>
      <c r="C352" s="10"/>
      <c r="D352" s="10"/>
      <c r="E352" s="10"/>
      <c r="F352" s="10"/>
      <c r="G352" s="10"/>
      <c r="H352" s="10"/>
      <c r="I352" s="10"/>
      <c r="J352" s="10"/>
      <c r="K352" s="15"/>
      <c r="L352" s="257"/>
      <c r="M352" s="257"/>
      <c r="N352" s="257"/>
      <c r="O352" s="257"/>
      <c r="P352" s="257"/>
      <c r="Q352" s="257"/>
      <c r="R352" s="257"/>
      <c r="S352" s="257"/>
      <c r="T352" s="257"/>
      <c r="U352" s="257"/>
      <c r="V352" s="257"/>
      <c r="W352" s="257"/>
      <c r="X352" s="257"/>
      <c r="Y352" s="257"/>
      <c r="Z352" s="257"/>
      <c r="AA352" s="4"/>
      <c r="AB352" s="4"/>
      <c r="AC352" s="3"/>
      <c r="AD352" s="3"/>
    </row>
    <row r="353" spans="1:30" ht="18" customHeight="1" x14ac:dyDescent="0.3">
      <c r="A353" s="51"/>
      <c r="B353" s="52"/>
      <c r="C353" s="52"/>
      <c r="D353" s="52"/>
      <c r="E353" s="52"/>
      <c r="F353" s="52"/>
      <c r="G353" s="52"/>
      <c r="H353" s="52"/>
      <c r="I353" s="52"/>
      <c r="J353" s="52"/>
      <c r="K353" s="15"/>
      <c r="L353" s="259" t="s">
        <v>168</v>
      </c>
      <c r="M353" s="259"/>
      <c r="N353" s="259"/>
      <c r="O353" s="259"/>
      <c r="P353" s="259"/>
      <c r="Q353" s="259"/>
      <c r="R353" s="259"/>
      <c r="S353" s="259"/>
      <c r="T353" s="259"/>
      <c r="U353" s="259"/>
      <c r="V353" s="259"/>
      <c r="W353" s="259"/>
      <c r="X353" s="259"/>
      <c r="Y353" s="259"/>
      <c r="Z353" s="259"/>
      <c r="AA353" s="18"/>
      <c r="AB353" s="18"/>
      <c r="AC353" s="53"/>
      <c r="AD353" s="53"/>
    </row>
    <row r="354" spans="1:30" ht="18" customHeight="1" x14ac:dyDescent="0.3">
      <c r="A354" s="51"/>
      <c r="B354" s="52"/>
      <c r="C354" s="52"/>
      <c r="D354" s="52"/>
      <c r="E354" s="52"/>
      <c r="F354" s="52"/>
      <c r="G354" s="52"/>
      <c r="H354" s="52"/>
      <c r="I354" s="52"/>
      <c r="J354" s="52"/>
      <c r="K354" s="15"/>
      <c r="L354" s="259"/>
      <c r="M354" s="259"/>
      <c r="N354" s="259"/>
      <c r="O354" s="259"/>
      <c r="P354" s="259"/>
      <c r="Q354" s="259"/>
      <c r="R354" s="259"/>
      <c r="S354" s="259"/>
      <c r="T354" s="259"/>
      <c r="U354" s="259"/>
      <c r="V354" s="259"/>
      <c r="W354" s="259"/>
      <c r="X354" s="259"/>
      <c r="Y354" s="259"/>
      <c r="Z354" s="259"/>
      <c r="AA354" s="18"/>
      <c r="AB354" s="18"/>
      <c r="AC354" s="53"/>
      <c r="AD354" s="53"/>
    </row>
    <row r="355" spans="1:30" ht="18" customHeight="1" x14ac:dyDescent="0.45">
      <c r="A355" s="1"/>
      <c r="B355" s="10"/>
      <c r="C355" s="10"/>
      <c r="D355" s="2"/>
      <c r="E355" s="2"/>
      <c r="F355" s="2"/>
      <c r="G355" s="2"/>
      <c r="H355" s="2"/>
      <c r="I355" s="2"/>
      <c r="J355" s="10"/>
      <c r="K355" s="10"/>
      <c r="L355" s="284" t="s">
        <v>374</v>
      </c>
      <c r="M355" s="284"/>
      <c r="N355" s="284"/>
      <c r="O355" s="284"/>
      <c r="P355" s="284"/>
      <c r="Q355" s="284"/>
      <c r="R355" s="284"/>
      <c r="S355" s="284"/>
      <c r="T355" s="284"/>
      <c r="U355" s="284"/>
      <c r="V355" s="284"/>
      <c r="W355" s="284"/>
      <c r="X355" s="284"/>
      <c r="Y355" s="284"/>
      <c r="Z355" s="284"/>
      <c r="AA355" s="4"/>
      <c r="AB355" s="4"/>
      <c r="AC355" s="3"/>
      <c r="AD355" s="3"/>
    </row>
    <row r="356" spans="1:30" ht="18" customHeight="1" x14ac:dyDescent="0.45">
      <c r="A356" s="1"/>
      <c r="B356" s="10"/>
      <c r="C356" s="10"/>
      <c r="D356" s="2"/>
      <c r="E356" s="2"/>
      <c r="F356" s="2"/>
      <c r="G356" s="2"/>
      <c r="H356" s="2"/>
      <c r="I356" s="2"/>
      <c r="J356" s="10"/>
      <c r="K356" s="10"/>
      <c r="L356" s="284"/>
      <c r="M356" s="284"/>
      <c r="N356" s="284"/>
      <c r="O356" s="284"/>
      <c r="P356" s="284"/>
      <c r="Q356" s="284"/>
      <c r="R356" s="284"/>
      <c r="S356" s="284"/>
      <c r="T356" s="284"/>
      <c r="U356" s="284"/>
      <c r="V356" s="284"/>
      <c r="W356" s="284"/>
      <c r="X356" s="284"/>
      <c r="Y356" s="284"/>
      <c r="Z356" s="284"/>
      <c r="AA356" s="4"/>
      <c r="AB356" s="4"/>
      <c r="AC356" s="3"/>
      <c r="AD356" s="3"/>
    </row>
    <row r="357" spans="1:30" ht="18" customHeight="1" x14ac:dyDescent="0.45">
      <c r="A357" s="1"/>
      <c r="B357" s="10"/>
      <c r="C357" s="10"/>
      <c r="D357" s="2"/>
      <c r="E357" s="2"/>
      <c r="F357" s="2"/>
      <c r="G357" s="2"/>
      <c r="H357" s="2"/>
      <c r="I357" s="2"/>
      <c r="J357" s="10"/>
      <c r="K357" s="10"/>
      <c r="L357" s="284"/>
      <c r="M357" s="284"/>
      <c r="N357" s="284"/>
      <c r="O357" s="284"/>
      <c r="P357" s="284"/>
      <c r="Q357" s="284"/>
      <c r="R357" s="284"/>
      <c r="S357" s="284"/>
      <c r="T357" s="284"/>
      <c r="U357" s="284"/>
      <c r="V357" s="284"/>
      <c r="W357" s="284"/>
      <c r="X357" s="284"/>
      <c r="Y357" s="284"/>
      <c r="Z357" s="284"/>
      <c r="AA357" s="4"/>
      <c r="AB357" s="4"/>
      <c r="AC357" s="3"/>
      <c r="AD357" s="3"/>
    </row>
    <row r="358" spans="1:30" ht="18" customHeight="1" x14ac:dyDescent="0.45">
      <c r="A358" s="1"/>
      <c r="B358" s="10"/>
      <c r="C358" s="10"/>
      <c r="D358" s="2"/>
      <c r="E358" s="2"/>
      <c r="F358" s="2"/>
      <c r="G358" s="2"/>
      <c r="H358" s="2"/>
      <c r="I358" s="2"/>
      <c r="J358" s="10"/>
      <c r="K358" s="10"/>
      <c r="L358" s="284"/>
      <c r="M358" s="284"/>
      <c r="N358" s="284"/>
      <c r="O358" s="284"/>
      <c r="P358" s="284"/>
      <c r="Q358" s="284"/>
      <c r="R358" s="284"/>
      <c r="S358" s="284"/>
      <c r="T358" s="284"/>
      <c r="U358" s="284"/>
      <c r="V358" s="284"/>
      <c r="W358" s="284"/>
      <c r="X358" s="284"/>
      <c r="Y358" s="284"/>
      <c r="Z358" s="284"/>
      <c r="AA358" s="4"/>
      <c r="AB358" s="4"/>
      <c r="AC358" s="3"/>
      <c r="AD358" s="3"/>
    </row>
    <row r="359" spans="1:30" ht="18" customHeight="1" x14ac:dyDescent="0.45">
      <c r="A359" s="1"/>
      <c r="B359" s="10"/>
      <c r="C359" s="10"/>
      <c r="D359" s="2"/>
      <c r="E359" s="2"/>
      <c r="F359" s="2"/>
      <c r="G359" s="2"/>
      <c r="H359" s="2"/>
      <c r="I359" s="2"/>
      <c r="J359" s="10"/>
      <c r="K359" s="10"/>
      <c r="L359" s="259" t="s">
        <v>373</v>
      </c>
      <c r="M359" s="259"/>
      <c r="N359" s="259"/>
      <c r="O359" s="259"/>
      <c r="P359" s="259"/>
      <c r="Q359" s="259"/>
      <c r="R359" s="259"/>
      <c r="S359" s="259"/>
      <c r="T359" s="259"/>
      <c r="U359" s="259"/>
      <c r="V359" s="259"/>
      <c r="W359" s="259"/>
      <c r="X359" s="259"/>
      <c r="Y359" s="259"/>
      <c r="Z359" s="259"/>
      <c r="AA359" s="4"/>
      <c r="AB359" s="4"/>
      <c r="AC359" s="3"/>
      <c r="AD359" s="3"/>
    </row>
    <row r="360" spans="1:30" ht="18" customHeight="1" x14ac:dyDescent="0.45">
      <c r="A360" s="1"/>
      <c r="B360" s="10"/>
      <c r="C360" s="10"/>
      <c r="D360" s="2"/>
      <c r="E360" s="2"/>
      <c r="F360" s="2"/>
      <c r="G360" s="2"/>
      <c r="H360" s="2"/>
      <c r="I360" s="2"/>
      <c r="J360" s="10"/>
      <c r="K360" s="10"/>
      <c r="L360" s="259"/>
      <c r="M360" s="259"/>
      <c r="N360" s="259"/>
      <c r="O360" s="259"/>
      <c r="P360" s="259"/>
      <c r="Q360" s="259"/>
      <c r="R360" s="259"/>
      <c r="S360" s="259"/>
      <c r="T360" s="259"/>
      <c r="U360" s="259"/>
      <c r="V360" s="259"/>
      <c r="W360" s="259"/>
      <c r="X360" s="259"/>
      <c r="Y360" s="259"/>
      <c r="Z360" s="259"/>
      <c r="AA360" s="4"/>
      <c r="AB360" s="4"/>
      <c r="AC360" s="3"/>
      <c r="AD360" s="3"/>
    </row>
    <row r="361" spans="1:30" ht="18" customHeight="1" x14ac:dyDescent="0.45">
      <c r="A361" s="1"/>
      <c r="B361" s="10"/>
      <c r="C361" s="10"/>
      <c r="D361" s="2"/>
      <c r="E361" s="2"/>
      <c r="F361" s="2"/>
      <c r="G361" s="2"/>
      <c r="H361" s="2"/>
      <c r="I361" s="2"/>
      <c r="J361" s="10"/>
      <c r="K361" s="10"/>
      <c r="L361" s="259"/>
      <c r="M361" s="259"/>
      <c r="N361" s="259"/>
      <c r="O361" s="259"/>
      <c r="P361" s="259"/>
      <c r="Q361" s="259"/>
      <c r="R361" s="259"/>
      <c r="S361" s="259"/>
      <c r="T361" s="259"/>
      <c r="U361" s="259"/>
      <c r="V361" s="259"/>
      <c r="W361" s="259"/>
      <c r="X361" s="259"/>
      <c r="Y361" s="259"/>
      <c r="Z361" s="259"/>
      <c r="AA361" s="4"/>
      <c r="AB361" s="4"/>
      <c r="AC361" s="3"/>
      <c r="AD361" s="3"/>
    </row>
    <row r="362" spans="1:30" ht="18" customHeight="1" x14ac:dyDescent="0.45">
      <c r="A362" s="1"/>
      <c r="B362" s="10"/>
      <c r="C362" s="10"/>
      <c r="D362" s="2"/>
      <c r="E362" s="2"/>
      <c r="F362" s="2"/>
      <c r="G362" s="2"/>
      <c r="H362" s="2"/>
      <c r="I362" s="2"/>
      <c r="J362" s="10"/>
      <c r="K362" s="10"/>
      <c r="L362" s="267" t="s">
        <v>171</v>
      </c>
      <c r="M362" s="267"/>
      <c r="N362" s="267"/>
      <c r="O362" s="267"/>
      <c r="P362" s="267"/>
      <c r="Q362" s="267"/>
      <c r="R362" s="267"/>
      <c r="S362" s="267"/>
      <c r="T362" s="267"/>
      <c r="U362" s="267"/>
      <c r="V362" s="267"/>
      <c r="W362" s="267"/>
      <c r="X362" s="267"/>
      <c r="Y362" s="267"/>
      <c r="Z362" s="267"/>
      <c r="AA362" s="4"/>
      <c r="AB362" s="4"/>
      <c r="AC362" s="3"/>
      <c r="AD362" s="3"/>
    </row>
    <row r="363" spans="1:30" ht="18" customHeight="1" x14ac:dyDescent="0.45">
      <c r="A363" s="1"/>
      <c r="B363" s="10"/>
      <c r="C363" s="10"/>
      <c r="D363" s="2"/>
      <c r="E363" s="2"/>
      <c r="F363" s="2"/>
      <c r="G363" s="2"/>
      <c r="H363" s="2"/>
      <c r="I363" s="2"/>
      <c r="J363" s="10"/>
      <c r="K363" s="10"/>
      <c r="L363" s="267"/>
      <c r="M363" s="267"/>
      <c r="N363" s="267"/>
      <c r="O363" s="267"/>
      <c r="P363" s="267"/>
      <c r="Q363" s="267"/>
      <c r="R363" s="267"/>
      <c r="S363" s="267"/>
      <c r="T363" s="267"/>
      <c r="U363" s="267"/>
      <c r="V363" s="267"/>
      <c r="W363" s="267"/>
      <c r="X363" s="267"/>
      <c r="Y363" s="267"/>
      <c r="Z363" s="267"/>
      <c r="AA363" s="4"/>
      <c r="AB363" s="4"/>
      <c r="AC363" s="3"/>
      <c r="AD363" s="3"/>
    </row>
    <row r="364" spans="1:30" ht="18" customHeight="1" x14ac:dyDescent="0.45">
      <c r="A364" s="1"/>
      <c r="B364" s="10"/>
      <c r="C364" s="10"/>
      <c r="D364" s="2"/>
      <c r="E364" s="2"/>
      <c r="F364" s="2"/>
      <c r="G364" s="2"/>
      <c r="H364" s="2"/>
      <c r="I364" s="2"/>
      <c r="J364" s="10"/>
      <c r="K364" s="10"/>
      <c r="L364" s="267"/>
      <c r="M364" s="267"/>
      <c r="N364" s="267"/>
      <c r="O364" s="267"/>
      <c r="P364" s="267"/>
      <c r="Q364" s="267"/>
      <c r="R364" s="267"/>
      <c r="S364" s="267"/>
      <c r="T364" s="267"/>
      <c r="U364" s="267"/>
      <c r="V364" s="267"/>
      <c r="W364" s="267"/>
      <c r="X364" s="267"/>
      <c r="Y364" s="267"/>
      <c r="Z364" s="267"/>
      <c r="AA364" s="4"/>
      <c r="AB364" s="4"/>
      <c r="AC364" s="3"/>
      <c r="AD364" s="3"/>
    </row>
    <row r="365" spans="1:30" ht="18" customHeight="1" x14ac:dyDescent="0.45">
      <c r="A365" s="1"/>
      <c r="B365" s="10"/>
      <c r="C365" s="10"/>
      <c r="D365" s="2"/>
      <c r="E365" s="2"/>
      <c r="F365" s="2"/>
      <c r="G365" s="2"/>
      <c r="H365" s="2"/>
      <c r="I365" s="2"/>
      <c r="J365" s="10"/>
      <c r="K365" s="10"/>
      <c r="L365" s="257" t="s">
        <v>169</v>
      </c>
      <c r="M365" s="257"/>
      <c r="N365" s="257"/>
      <c r="O365" s="257"/>
      <c r="P365" s="257"/>
      <c r="Q365" s="257"/>
      <c r="R365" s="257"/>
      <c r="S365" s="257"/>
      <c r="T365" s="257"/>
      <c r="U365" s="257"/>
      <c r="V365" s="257"/>
      <c r="W365" s="257"/>
      <c r="X365" s="257"/>
      <c r="Y365" s="257"/>
      <c r="Z365" s="257"/>
      <c r="AA365" s="4"/>
      <c r="AB365" s="4"/>
      <c r="AC365" s="3"/>
      <c r="AD365" s="3"/>
    </row>
    <row r="366" spans="1:30" ht="18" customHeight="1" x14ac:dyDescent="0.45">
      <c r="A366" s="1"/>
      <c r="B366" s="10"/>
      <c r="C366" s="10"/>
      <c r="D366" s="10"/>
      <c r="E366" s="10"/>
      <c r="F366" s="10"/>
      <c r="G366" s="10"/>
      <c r="H366" s="10"/>
      <c r="I366" s="10"/>
      <c r="J366" s="10"/>
      <c r="K366" s="10"/>
      <c r="L366" s="18" t="s">
        <v>170</v>
      </c>
      <c r="M366" s="10"/>
      <c r="N366" s="10"/>
      <c r="O366" s="4"/>
      <c r="P366" s="4"/>
      <c r="Q366" s="4"/>
      <c r="R366" s="4"/>
      <c r="S366" s="4"/>
      <c r="T366" s="4"/>
      <c r="U366" s="4"/>
      <c r="V366" s="4"/>
      <c r="W366" s="4"/>
      <c r="X366" s="4"/>
      <c r="Y366" s="4"/>
      <c r="Z366" s="4"/>
      <c r="AA366" s="4"/>
      <c r="AB366" s="4"/>
      <c r="AC366" s="3"/>
      <c r="AD366" s="3"/>
    </row>
    <row r="367" spans="1:30" ht="18" customHeight="1" x14ac:dyDescent="0.45">
      <c r="A367" s="1"/>
      <c r="B367" s="10"/>
      <c r="C367" s="10"/>
      <c r="D367" s="10"/>
      <c r="E367" s="10"/>
      <c r="F367" s="10"/>
      <c r="G367" s="10"/>
      <c r="H367" s="10"/>
      <c r="I367" s="10"/>
      <c r="J367" s="10"/>
      <c r="K367" s="10"/>
      <c r="L367" s="18"/>
      <c r="M367" s="10"/>
      <c r="N367" s="10"/>
      <c r="O367" s="4"/>
      <c r="P367" s="4"/>
      <c r="Q367" s="4"/>
      <c r="R367" s="4"/>
      <c r="S367" s="4"/>
      <c r="T367" s="4"/>
      <c r="U367" s="4"/>
      <c r="V367" s="4"/>
      <c r="W367" s="4"/>
      <c r="X367" s="4"/>
      <c r="Y367" s="4"/>
      <c r="Z367" s="4"/>
      <c r="AA367" s="4"/>
      <c r="AB367" s="4"/>
      <c r="AC367" s="3"/>
      <c r="AD367" s="3"/>
    </row>
    <row r="368" spans="1:30" ht="18" customHeight="1" x14ac:dyDescent="0.45">
      <c r="A368" s="1"/>
      <c r="B368" s="10"/>
      <c r="C368" s="10"/>
      <c r="D368" s="10"/>
      <c r="E368" s="10"/>
      <c r="F368" s="10"/>
      <c r="G368" s="10"/>
      <c r="H368" s="10"/>
      <c r="I368" s="10"/>
      <c r="J368" s="10"/>
      <c r="K368" s="10"/>
      <c r="L368" s="18"/>
      <c r="M368" s="10"/>
      <c r="N368" s="10"/>
      <c r="O368" s="4"/>
      <c r="P368" s="4"/>
      <c r="Q368" s="4"/>
      <c r="R368" s="4"/>
      <c r="S368" s="4"/>
      <c r="T368" s="4"/>
      <c r="U368" s="4"/>
      <c r="V368" s="4"/>
      <c r="W368" s="4"/>
      <c r="X368" s="4"/>
      <c r="Y368" s="4"/>
      <c r="Z368" s="4"/>
      <c r="AA368" s="4"/>
      <c r="AB368" s="4"/>
      <c r="AC368" s="3"/>
      <c r="AD368" s="3"/>
    </row>
    <row r="369" spans="1:30" ht="18" customHeight="1" x14ac:dyDescent="0.45">
      <c r="A369" s="1"/>
      <c r="B369" s="10"/>
      <c r="C369" s="10"/>
      <c r="D369" s="10"/>
      <c r="E369" s="10"/>
      <c r="F369" s="10"/>
      <c r="G369" s="10"/>
      <c r="H369" s="10"/>
      <c r="I369" s="10"/>
      <c r="J369" s="10"/>
      <c r="K369" s="2"/>
      <c r="L369" s="21" t="s">
        <v>124</v>
      </c>
      <c r="M369" s="10"/>
      <c r="N369" s="10"/>
      <c r="O369" s="4"/>
      <c r="P369" s="4"/>
      <c r="Q369" s="4"/>
      <c r="R369" s="4"/>
      <c r="S369" s="4"/>
      <c r="T369" s="4"/>
      <c r="U369" s="4"/>
      <c r="V369" s="4"/>
      <c r="W369" s="4"/>
      <c r="X369" s="4"/>
      <c r="Y369" s="4"/>
      <c r="Z369" s="4"/>
      <c r="AA369" s="4"/>
      <c r="AB369" s="4"/>
      <c r="AC369" s="3"/>
      <c r="AD369" s="3"/>
    </row>
    <row r="370" spans="1:30" ht="18" customHeight="1" x14ac:dyDescent="0.45">
      <c r="A370" s="1"/>
      <c r="B370" s="10"/>
      <c r="C370" s="10"/>
      <c r="D370" s="10"/>
      <c r="E370" s="10"/>
      <c r="F370" s="10"/>
      <c r="G370" s="10"/>
      <c r="H370" s="10"/>
      <c r="I370" s="10"/>
      <c r="J370" s="10"/>
      <c r="K370" s="10"/>
      <c r="L370" s="18"/>
      <c r="M370" s="19"/>
      <c r="N370" s="19"/>
      <c r="O370" s="19"/>
      <c r="P370" s="19"/>
      <c r="Q370" s="19"/>
      <c r="R370" s="19"/>
      <c r="S370" s="19"/>
      <c r="T370" s="19"/>
      <c r="U370" s="19"/>
      <c r="V370" s="19"/>
      <c r="W370" s="19"/>
      <c r="X370" s="19"/>
      <c r="Y370" s="19"/>
      <c r="Z370" s="19"/>
      <c r="AA370" s="4"/>
      <c r="AB370" s="4"/>
      <c r="AC370" s="3"/>
      <c r="AD370" s="3"/>
    </row>
    <row r="371" spans="1:30" ht="18" customHeight="1" x14ac:dyDescent="0.45">
      <c r="A371" s="1"/>
      <c r="B371" s="10"/>
      <c r="C371" s="10"/>
      <c r="D371" s="10"/>
      <c r="E371" s="10"/>
      <c r="F371" s="10"/>
      <c r="G371" s="10"/>
      <c r="H371" s="10"/>
      <c r="I371" s="10"/>
      <c r="J371" s="10"/>
      <c r="K371" s="10"/>
      <c r="L371" s="18"/>
      <c r="M371" s="19"/>
      <c r="N371" s="19"/>
      <c r="O371" s="19"/>
      <c r="P371" s="19"/>
      <c r="Q371" s="19"/>
      <c r="R371" s="19"/>
      <c r="S371" s="19"/>
      <c r="T371" s="19"/>
      <c r="U371" s="19"/>
      <c r="V371" s="19"/>
      <c r="W371" s="19"/>
      <c r="X371" s="19"/>
      <c r="Y371" s="19"/>
      <c r="Z371" s="19"/>
      <c r="AA371" s="4"/>
      <c r="AB371" s="4"/>
      <c r="AC371" s="3"/>
      <c r="AD371" s="3"/>
    </row>
    <row r="372" spans="1:30" ht="18" customHeight="1" x14ac:dyDescent="0.45">
      <c r="A372" s="1"/>
      <c r="B372" s="10"/>
      <c r="C372" s="10"/>
      <c r="D372" s="10"/>
      <c r="E372" s="10"/>
      <c r="F372" s="10"/>
      <c r="G372" s="10"/>
      <c r="H372" s="10"/>
      <c r="I372" s="10"/>
      <c r="J372" s="10"/>
      <c r="K372" s="10"/>
      <c r="L372" s="10"/>
      <c r="M372" s="10"/>
      <c r="N372" s="10"/>
      <c r="O372" s="4"/>
      <c r="P372" s="4"/>
      <c r="Q372" s="4"/>
      <c r="R372" s="4"/>
      <c r="S372" s="4"/>
      <c r="T372" s="4"/>
      <c r="U372" s="4"/>
      <c r="V372" s="4"/>
      <c r="W372" s="4"/>
      <c r="X372" s="4"/>
      <c r="Y372" s="4"/>
      <c r="Z372" s="4"/>
      <c r="AA372" s="4"/>
      <c r="AB372" s="4"/>
      <c r="AC372" s="3"/>
      <c r="AD372" s="3"/>
    </row>
    <row r="373" spans="1:30" ht="18" customHeight="1" x14ac:dyDescent="0.45">
      <c r="A373" s="1"/>
      <c r="B373" s="10"/>
      <c r="C373" s="11" t="s">
        <v>172</v>
      </c>
      <c r="D373" s="12"/>
      <c r="E373" s="13"/>
      <c r="F373" s="13"/>
      <c r="G373" s="11"/>
      <c r="H373" s="12"/>
      <c r="I373" s="13"/>
      <c r="J373" s="10"/>
      <c r="K373" s="10"/>
      <c r="L373" s="10"/>
      <c r="M373" s="10"/>
      <c r="N373" s="10"/>
      <c r="O373" s="4"/>
      <c r="P373" s="4"/>
      <c r="Q373" s="4"/>
      <c r="R373" s="4"/>
      <c r="S373" s="4"/>
      <c r="T373" s="4"/>
      <c r="U373" s="4"/>
      <c r="V373" s="4"/>
      <c r="W373" s="4"/>
      <c r="X373" s="4"/>
      <c r="Y373" s="4"/>
      <c r="Z373" s="4"/>
      <c r="AA373" s="4"/>
      <c r="AB373" s="4"/>
      <c r="AC373" s="3"/>
      <c r="AD373" s="3"/>
    </row>
    <row r="374" spans="1:30" ht="18" customHeight="1" x14ac:dyDescent="0.45">
      <c r="A374" s="1"/>
      <c r="B374" s="10"/>
      <c r="C374" s="10"/>
      <c r="D374" s="10"/>
      <c r="E374" s="10"/>
      <c r="F374" s="10"/>
      <c r="G374" s="10"/>
      <c r="H374" s="10"/>
      <c r="I374" s="10"/>
      <c r="J374" s="10"/>
      <c r="K374" s="10"/>
      <c r="L374" s="10"/>
      <c r="M374" s="10"/>
      <c r="N374" s="10"/>
      <c r="O374" s="4"/>
      <c r="P374" s="4"/>
      <c r="Q374" s="4"/>
      <c r="R374" s="4"/>
      <c r="S374" s="4"/>
      <c r="T374" s="4"/>
      <c r="U374" s="4"/>
      <c r="V374" s="4"/>
      <c r="W374" s="4"/>
      <c r="X374" s="4"/>
      <c r="Y374" s="4"/>
      <c r="Z374" s="4"/>
      <c r="AA374" s="4"/>
      <c r="AB374" s="4"/>
      <c r="AC374" s="3"/>
      <c r="AD374" s="3"/>
    </row>
    <row r="375" spans="1:30" ht="18" customHeight="1" x14ac:dyDescent="0.45">
      <c r="A375" s="1"/>
      <c r="B375" s="10"/>
      <c r="C375" s="10"/>
      <c r="D375" s="10"/>
      <c r="E375" s="10"/>
      <c r="F375" s="10"/>
      <c r="G375" s="27" t="s">
        <v>174</v>
      </c>
      <c r="H375" s="2"/>
      <c r="I375" s="10"/>
      <c r="J375" s="10"/>
      <c r="K375" s="10"/>
      <c r="L375" s="10"/>
      <c r="M375" s="10"/>
      <c r="N375" s="10"/>
      <c r="O375" s="4"/>
      <c r="P375" s="4"/>
      <c r="Q375" s="4"/>
      <c r="R375" s="4"/>
      <c r="S375" s="4"/>
      <c r="T375" s="4"/>
      <c r="U375" s="4"/>
      <c r="V375" s="4"/>
      <c r="W375" s="4"/>
      <c r="X375" s="4"/>
      <c r="Y375" s="4"/>
      <c r="Z375" s="4"/>
      <c r="AA375" s="4"/>
      <c r="AB375" s="4"/>
      <c r="AC375" s="3"/>
      <c r="AD375" s="3"/>
    </row>
    <row r="376" spans="1:30" ht="18" customHeight="1" x14ac:dyDescent="0.45">
      <c r="A376" s="1"/>
      <c r="B376" s="10"/>
      <c r="C376" s="10"/>
      <c r="D376" s="10"/>
      <c r="E376" s="10"/>
      <c r="F376" s="25" t="s">
        <v>27</v>
      </c>
      <c r="G376" s="54">
        <v>0.4</v>
      </c>
      <c r="H376" s="2" t="s">
        <v>175</v>
      </c>
      <c r="I376" s="10"/>
      <c r="J376" s="10"/>
      <c r="K376" s="15" t="s">
        <v>98</v>
      </c>
      <c r="L376" s="268" t="s">
        <v>354</v>
      </c>
      <c r="M376" s="268"/>
      <c r="N376" s="268"/>
      <c r="O376" s="268"/>
      <c r="P376" s="268"/>
      <c r="Q376" s="268"/>
      <c r="R376" s="268"/>
      <c r="S376" s="268"/>
      <c r="T376" s="268"/>
      <c r="U376" s="268"/>
      <c r="V376" s="268"/>
      <c r="W376" s="268"/>
      <c r="X376" s="268"/>
      <c r="Y376" s="268"/>
      <c r="Z376" s="268"/>
      <c r="AA376" s="4"/>
      <c r="AB376" s="4"/>
      <c r="AC376" s="3"/>
      <c r="AD376" s="3"/>
    </row>
    <row r="377" spans="1:30" ht="18" customHeight="1" x14ac:dyDescent="0.45">
      <c r="A377" s="1"/>
      <c r="B377" s="10"/>
      <c r="C377" s="10"/>
      <c r="D377" s="10"/>
      <c r="E377" s="10"/>
      <c r="F377" s="25" t="s">
        <v>28</v>
      </c>
      <c r="G377" s="54">
        <v>0.4</v>
      </c>
      <c r="H377" s="2" t="s">
        <v>173</v>
      </c>
      <c r="I377" s="10"/>
      <c r="J377" s="10"/>
      <c r="K377" s="15"/>
      <c r="L377" s="268"/>
      <c r="M377" s="268"/>
      <c r="N377" s="268"/>
      <c r="O377" s="268"/>
      <c r="P377" s="268"/>
      <c r="Q377" s="268"/>
      <c r="R377" s="268"/>
      <c r="S377" s="268"/>
      <c r="T377" s="268"/>
      <c r="U377" s="268"/>
      <c r="V377" s="268"/>
      <c r="W377" s="268"/>
      <c r="X377" s="268"/>
      <c r="Y377" s="268"/>
      <c r="Z377" s="268"/>
      <c r="AA377" s="4"/>
      <c r="AB377" s="4"/>
      <c r="AC377" s="3"/>
      <c r="AD377" s="3"/>
    </row>
    <row r="378" spans="1:30" ht="18" customHeight="1" x14ac:dyDescent="0.45">
      <c r="A378" s="1"/>
      <c r="B378" s="10"/>
      <c r="C378" s="10"/>
      <c r="D378" s="10"/>
      <c r="E378" s="10"/>
      <c r="F378" s="25"/>
      <c r="G378" s="2"/>
      <c r="H378" s="2"/>
      <c r="I378" s="10"/>
      <c r="J378" s="10"/>
      <c r="K378" s="15"/>
      <c r="L378" s="268"/>
      <c r="M378" s="268"/>
      <c r="N378" s="268"/>
      <c r="O378" s="268"/>
      <c r="P378" s="268"/>
      <c r="Q378" s="268"/>
      <c r="R378" s="268"/>
      <c r="S378" s="268"/>
      <c r="T378" s="268"/>
      <c r="U378" s="268"/>
      <c r="V378" s="268"/>
      <c r="W378" s="268"/>
      <c r="X378" s="268"/>
      <c r="Y378" s="268"/>
      <c r="Z378" s="268"/>
      <c r="AA378" s="4"/>
      <c r="AB378" s="4"/>
      <c r="AC378" s="3"/>
      <c r="AD378" s="3"/>
    </row>
    <row r="379" spans="1:30" ht="18" customHeight="1" x14ac:dyDescent="0.45">
      <c r="A379" s="1"/>
      <c r="B379" s="10"/>
      <c r="C379" s="10"/>
      <c r="D379" s="10"/>
      <c r="E379" s="10"/>
      <c r="F379" s="2"/>
      <c r="G379" s="2"/>
      <c r="H379" s="2"/>
      <c r="I379" s="10"/>
      <c r="J379" s="10"/>
      <c r="K379" s="15"/>
      <c r="L379" s="268"/>
      <c r="M379" s="268"/>
      <c r="N379" s="268"/>
      <c r="O379" s="268"/>
      <c r="P379" s="268"/>
      <c r="Q379" s="268"/>
      <c r="R379" s="268"/>
      <c r="S379" s="268"/>
      <c r="T379" s="268"/>
      <c r="U379" s="268"/>
      <c r="V379" s="268"/>
      <c r="W379" s="268"/>
      <c r="X379" s="268"/>
      <c r="Y379" s="268"/>
      <c r="Z379" s="268"/>
      <c r="AA379" s="4"/>
      <c r="AB379" s="4"/>
      <c r="AC379" s="3"/>
      <c r="AD379" s="3"/>
    </row>
    <row r="380" spans="1:30" ht="18" customHeight="1" x14ac:dyDescent="0.45">
      <c r="A380" s="1"/>
      <c r="B380" s="10"/>
      <c r="C380" s="10"/>
      <c r="D380" s="10"/>
      <c r="E380" s="10"/>
      <c r="F380" s="2"/>
      <c r="G380" s="2"/>
      <c r="H380" s="10"/>
      <c r="I380" s="10"/>
      <c r="J380" s="10"/>
      <c r="K380" s="10"/>
      <c r="L380" s="18"/>
      <c r="M380" s="10"/>
      <c r="N380" s="10"/>
      <c r="O380" s="10"/>
      <c r="P380" s="10"/>
      <c r="Q380" s="10"/>
      <c r="R380" s="10"/>
      <c r="S380" s="10"/>
      <c r="T380" s="10"/>
      <c r="U380" s="10"/>
      <c r="V380" s="10"/>
      <c r="W380" s="10"/>
      <c r="X380" s="10"/>
      <c r="Y380" s="10"/>
      <c r="Z380" s="10"/>
      <c r="AA380" s="4"/>
      <c r="AB380" s="4"/>
      <c r="AC380" s="3"/>
      <c r="AD380" s="3"/>
    </row>
    <row r="381" spans="1:30" ht="18" customHeight="1" x14ac:dyDescent="0.45">
      <c r="A381" s="1"/>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4"/>
      <c r="AB381" s="4"/>
      <c r="AC381" s="3"/>
      <c r="AD381" s="3"/>
    </row>
    <row r="382" spans="1:30" ht="18" customHeight="1" x14ac:dyDescent="0.45">
      <c r="A382" s="1"/>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4"/>
      <c r="AB382" s="4"/>
      <c r="AC382" s="3"/>
      <c r="AD382" s="3"/>
    </row>
    <row r="383" spans="1:30" ht="18" customHeight="1" x14ac:dyDescent="0.45">
      <c r="A383" s="1"/>
      <c r="B383" s="10"/>
      <c r="C383" s="10"/>
      <c r="D383" s="10"/>
      <c r="E383" s="10"/>
      <c r="F383" s="10"/>
      <c r="G383" s="10"/>
      <c r="H383" s="10"/>
      <c r="I383" s="10"/>
      <c r="J383" s="10"/>
      <c r="K383" s="15" t="s">
        <v>99</v>
      </c>
      <c r="L383" s="268" t="s">
        <v>355</v>
      </c>
      <c r="M383" s="268"/>
      <c r="N383" s="268"/>
      <c r="O383" s="268"/>
      <c r="P383" s="268"/>
      <c r="Q383" s="268"/>
      <c r="R383" s="268"/>
      <c r="S383" s="268"/>
      <c r="T383" s="268"/>
      <c r="U383" s="268"/>
      <c r="V383" s="268"/>
      <c r="W383" s="268"/>
      <c r="X383" s="268"/>
      <c r="Y383" s="268"/>
      <c r="Z383" s="268"/>
      <c r="AA383" s="4"/>
      <c r="AB383" s="4"/>
      <c r="AC383" s="3"/>
      <c r="AD383" s="3"/>
    </row>
    <row r="384" spans="1:30" ht="18" customHeight="1" x14ac:dyDescent="0.45">
      <c r="A384" s="1"/>
      <c r="B384" s="10"/>
      <c r="C384" s="10"/>
      <c r="D384" s="10"/>
      <c r="E384" s="10"/>
      <c r="F384" s="10"/>
      <c r="G384" s="10"/>
      <c r="H384" s="10"/>
      <c r="I384" s="10"/>
      <c r="J384" s="10"/>
      <c r="K384" s="15"/>
      <c r="L384" s="268"/>
      <c r="M384" s="268"/>
      <c r="N384" s="268"/>
      <c r="O384" s="268"/>
      <c r="P384" s="268"/>
      <c r="Q384" s="268"/>
      <c r="R384" s="268"/>
      <c r="S384" s="268"/>
      <c r="T384" s="268"/>
      <c r="U384" s="268"/>
      <c r="V384" s="268"/>
      <c r="W384" s="268"/>
      <c r="X384" s="268"/>
      <c r="Y384" s="268"/>
      <c r="Z384" s="268"/>
      <c r="AA384" s="4"/>
      <c r="AB384" s="4"/>
      <c r="AC384" s="3"/>
      <c r="AD384" s="3"/>
    </row>
    <row r="385" spans="1:30" ht="18" customHeight="1" x14ac:dyDescent="0.45">
      <c r="A385" s="1"/>
      <c r="B385" s="10"/>
      <c r="C385" s="10"/>
      <c r="D385" s="10"/>
      <c r="E385" s="10"/>
      <c r="F385" s="10"/>
      <c r="G385" s="10"/>
      <c r="H385" s="10"/>
      <c r="I385" s="10"/>
      <c r="J385" s="10"/>
      <c r="K385" s="15"/>
      <c r="L385" s="268"/>
      <c r="M385" s="268"/>
      <c r="N385" s="268"/>
      <c r="O385" s="268"/>
      <c r="P385" s="268"/>
      <c r="Q385" s="268"/>
      <c r="R385" s="268"/>
      <c r="S385" s="268"/>
      <c r="T385" s="268"/>
      <c r="U385" s="268"/>
      <c r="V385" s="268"/>
      <c r="W385" s="268"/>
      <c r="X385" s="268"/>
      <c r="Y385" s="268"/>
      <c r="Z385" s="268"/>
      <c r="AA385" s="4"/>
      <c r="AB385" s="4"/>
      <c r="AC385" s="3"/>
      <c r="AD385" s="3"/>
    </row>
    <row r="386" spans="1:30" ht="18" customHeight="1" x14ac:dyDescent="0.45">
      <c r="A386" s="1"/>
      <c r="B386" s="10"/>
      <c r="C386" s="10"/>
      <c r="D386" s="10"/>
      <c r="E386" s="10"/>
      <c r="F386" s="10"/>
      <c r="G386" s="10"/>
      <c r="H386" s="10"/>
      <c r="I386" s="10"/>
      <c r="J386" s="10"/>
      <c r="K386" s="15"/>
      <c r="L386" s="259" t="s">
        <v>356</v>
      </c>
      <c r="M386" s="259"/>
      <c r="N386" s="259"/>
      <c r="O386" s="259"/>
      <c r="P386" s="259"/>
      <c r="Q386" s="259"/>
      <c r="R386" s="259"/>
      <c r="S386" s="259"/>
      <c r="T386" s="259"/>
      <c r="U386" s="259"/>
      <c r="V386" s="259"/>
      <c r="W386" s="259"/>
      <c r="X386" s="259"/>
      <c r="Y386" s="259"/>
      <c r="Z386" s="259"/>
      <c r="AA386" s="4"/>
      <c r="AB386" s="4"/>
      <c r="AC386" s="3"/>
      <c r="AD386" s="3"/>
    </row>
    <row r="387" spans="1:30" ht="18" customHeight="1" x14ac:dyDescent="0.45">
      <c r="A387" s="1"/>
      <c r="B387" s="10"/>
      <c r="C387" s="10"/>
      <c r="D387" s="10"/>
      <c r="E387" s="10"/>
      <c r="F387" s="10"/>
      <c r="G387" s="10"/>
      <c r="H387" s="10"/>
      <c r="I387" s="10"/>
      <c r="J387" s="10"/>
      <c r="K387" s="15"/>
      <c r="L387" s="259"/>
      <c r="M387" s="259"/>
      <c r="N387" s="259"/>
      <c r="O387" s="259"/>
      <c r="P387" s="259"/>
      <c r="Q387" s="259"/>
      <c r="R387" s="259"/>
      <c r="S387" s="259"/>
      <c r="T387" s="259"/>
      <c r="U387" s="259"/>
      <c r="V387" s="259"/>
      <c r="W387" s="259"/>
      <c r="X387" s="259"/>
      <c r="Y387" s="259"/>
      <c r="Z387" s="259"/>
      <c r="AA387" s="4"/>
      <c r="AB387" s="4"/>
      <c r="AC387" s="3"/>
      <c r="AD387" s="3"/>
    </row>
    <row r="388" spans="1:30" ht="18" customHeight="1" x14ac:dyDescent="0.45">
      <c r="A388" s="1"/>
      <c r="B388" s="10"/>
      <c r="C388" s="10"/>
      <c r="D388" s="10"/>
      <c r="E388" s="10"/>
      <c r="F388" s="10"/>
      <c r="G388" s="10"/>
      <c r="H388" s="10"/>
      <c r="I388" s="10"/>
      <c r="J388" s="10"/>
      <c r="K388" s="10"/>
      <c r="L388" s="18" t="s">
        <v>63</v>
      </c>
      <c r="M388" s="10"/>
      <c r="N388" s="10"/>
      <c r="O388" s="10"/>
      <c r="P388" s="10"/>
      <c r="Q388" s="10"/>
      <c r="R388" s="10"/>
      <c r="S388" s="10"/>
      <c r="T388" s="10"/>
      <c r="U388" s="10"/>
      <c r="V388" s="10"/>
      <c r="W388" s="10"/>
      <c r="X388" s="10"/>
      <c r="Y388" s="10"/>
      <c r="Z388" s="10"/>
      <c r="AA388" s="4"/>
      <c r="AB388" s="4"/>
      <c r="AC388" s="3"/>
      <c r="AD388" s="3"/>
    </row>
    <row r="389" spans="1:30" ht="18" customHeight="1" x14ac:dyDescent="0.45">
      <c r="A389" s="1"/>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4"/>
      <c r="AB389" s="4"/>
      <c r="AC389" s="3"/>
      <c r="AD389" s="3"/>
    </row>
    <row r="390" spans="1:30" ht="18" customHeight="1" x14ac:dyDescent="0.45">
      <c r="A390" s="1"/>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4"/>
      <c r="AB390" s="4"/>
      <c r="AC390" s="3"/>
      <c r="AD390" s="3"/>
    </row>
    <row r="391" spans="1:30" ht="18" customHeight="1" x14ac:dyDescent="0.45">
      <c r="A391" s="1"/>
      <c r="B391" s="10"/>
      <c r="C391" s="10"/>
      <c r="D391" s="2"/>
      <c r="E391" s="2"/>
      <c r="F391" s="27" t="s">
        <v>8</v>
      </c>
      <c r="G391" s="27">
        <v>2024</v>
      </c>
      <c r="H391" s="10"/>
      <c r="I391" s="10"/>
      <c r="J391" s="10"/>
      <c r="K391" s="10"/>
      <c r="L391" s="10"/>
      <c r="M391" s="10"/>
      <c r="N391" s="10"/>
      <c r="O391" s="10"/>
      <c r="P391" s="10"/>
      <c r="Q391" s="10"/>
      <c r="R391" s="10"/>
      <c r="S391" s="10"/>
      <c r="T391" s="10"/>
      <c r="U391" s="10"/>
      <c r="V391" s="10"/>
      <c r="W391" s="10"/>
      <c r="X391" s="10"/>
      <c r="Y391" s="10"/>
      <c r="Z391" s="10"/>
      <c r="AA391" s="4"/>
      <c r="AB391" s="4"/>
      <c r="AC391" s="3"/>
      <c r="AD391" s="3"/>
    </row>
    <row r="392" spans="1:30" ht="18" customHeight="1" x14ac:dyDescent="0.45">
      <c r="A392" s="1"/>
      <c r="B392" s="10"/>
      <c r="C392" s="10"/>
      <c r="D392" s="55"/>
      <c r="E392" s="16" t="s">
        <v>176</v>
      </c>
      <c r="F392" s="56">
        <v>95000000</v>
      </c>
      <c r="G392" s="57">
        <v>10000000</v>
      </c>
      <c r="H392" s="10"/>
      <c r="I392" s="10"/>
      <c r="J392" s="10"/>
      <c r="K392" s="15" t="s">
        <v>100</v>
      </c>
      <c r="L392" s="257" t="s">
        <v>388</v>
      </c>
      <c r="M392" s="257"/>
      <c r="N392" s="257"/>
      <c r="O392" s="257"/>
      <c r="P392" s="257"/>
      <c r="Q392" s="257"/>
      <c r="R392" s="257"/>
      <c r="S392" s="257"/>
      <c r="T392" s="257"/>
      <c r="U392" s="257"/>
      <c r="V392" s="257"/>
      <c r="W392" s="257"/>
      <c r="X392" s="257"/>
      <c r="Y392" s="257"/>
      <c r="Z392" s="257"/>
      <c r="AA392" s="4"/>
      <c r="AB392" s="4"/>
      <c r="AC392" s="3"/>
      <c r="AD392" s="3"/>
    </row>
    <row r="393" spans="1:30" ht="18" customHeight="1" x14ac:dyDescent="0.45">
      <c r="A393" s="1"/>
      <c r="B393" s="10"/>
      <c r="C393" s="10"/>
      <c r="D393" s="55"/>
      <c r="E393" s="10"/>
      <c r="F393" s="10"/>
      <c r="G393" s="10"/>
      <c r="H393" s="10"/>
      <c r="I393" s="10"/>
      <c r="J393" s="10"/>
      <c r="K393" s="15"/>
      <c r="L393" s="257"/>
      <c r="M393" s="257"/>
      <c r="N393" s="257"/>
      <c r="O393" s="257"/>
      <c r="P393" s="257"/>
      <c r="Q393" s="257"/>
      <c r="R393" s="257"/>
      <c r="S393" s="257"/>
      <c r="T393" s="257"/>
      <c r="U393" s="257"/>
      <c r="V393" s="257"/>
      <c r="W393" s="257"/>
      <c r="X393" s="257"/>
      <c r="Y393" s="257"/>
      <c r="Z393" s="257"/>
      <c r="AA393" s="4"/>
      <c r="AB393" s="4"/>
      <c r="AC393" s="3"/>
      <c r="AD393" s="3"/>
    </row>
    <row r="394" spans="1:30" ht="18" customHeight="1" x14ac:dyDescent="0.45">
      <c r="A394" s="1"/>
      <c r="B394" s="10"/>
      <c r="C394" s="10"/>
      <c r="D394" s="55"/>
      <c r="E394" s="10"/>
      <c r="F394" s="10"/>
      <c r="G394" s="10"/>
      <c r="H394" s="10"/>
      <c r="I394" s="10"/>
      <c r="J394" s="10"/>
      <c r="K394" s="15"/>
      <c r="L394" s="257"/>
      <c r="M394" s="257"/>
      <c r="N394" s="257"/>
      <c r="O394" s="257"/>
      <c r="P394" s="257"/>
      <c r="Q394" s="257"/>
      <c r="R394" s="257"/>
      <c r="S394" s="257"/>
      <c r="T394" s="257"/>
      <c r="U394" s="257"/>
      <c r="V394" s="257"/>
      <c r="W394" s="257"/>
      <c r="X394" s="257"/>
      <c r="Y394" s="257"/>
      <c r="Z394" s="257"/>
      <c r="AA394" s="4"/>
      <c r="AB394" s="4"/>
      <c r="AC394" s="3"/>
      <c r="AD394" s="3"/>
    </row>
    <row r="395" spans="1:30" ht="18" customHeight="1" x14ac:dyDescent="0.45">
      <c r="A395" s="1"/>
      <c r="B395" s="10"/>
      <c r="C395" s="10"/>
      <c r="D395" s="10"/>
      <c r="E395" s="10"/>
      <c r="F395" s="10"/>
      <c r="G395" s="10"/>
      <c r="H395" s="10"/>
      <c r="I395" s="10"/>
      <c r="J395" s="10"/>
      <c r="K395" s="10"/>
      <c r="L395" s="259" t="s">
        <v>401</v>
      </c>
      <c r="M395" s="259"/>
      <c r="N395" s="259"/>
      <c r="O395" s="259"/>
      <c r="P395" s="259"/>
      <c r="Q395" s="259"/>
      <c r="R395" s="259"/>
      <c r="S395" s="259"/>
      <c r="T395" s="259"/>
      <c r="U395" s="259"/>
      <c r="V395" s="259"/>
      <c r="W395" s="259"/>
      <c r="X395" s="259"/>
      <c r="Y395" s="259"/>
      <c r="Z395" s="259"/>
      <c r="AA395" s="4"/>
      <c r="AB395" s="4"/>
      <c r="AC395" s="3"/>
      <c r="AD395" s="3"/>
    </row>
    <row r="396" spans="1:30" ht="18" customHeight="1" x14ac:dyDescent="0.45">
      <c r="A396" s="1"/>
      <c r="B396" s="10"/>
      <c r="C396" s="2"/>
      <c r="D396" s="2"/>
      <c r="E396" s="2"/>
      <c r="F396" s="2"/>
      <c r="G396" s="2"/>
      <c r="H396" s="10"/>
      <c r="I396" s="10"/>
      <c r="J396" s="10"/>
      <c r="K396" s="10"/>
      <c r="L396" s="259"/>
      <c r="M396" s="259"/>
      <c r="N396" s="259"/>
      <c r="O396" s="259"/>
      <c r="P396" s="259"/>
      <c r="Q396" s="259"/>
      <c r="R396" s="259"/>
      <c r="S396" s="259"/>
      <c r="T396" s="259"/>
      <c r="U396" s="259"/>
      <c r="V396" s="259"/>
      <c r="W396" s="259"/>
      <c r="X396" s="259"/>
      <c r="Y396" s="259"/>
      <c r="Z396" s="259"/>
      <c r="AA396" s="4"/>
      <c r="AB396" s="4"/>
      <c r="AC396" s="3"/>
      <c r="AD396" s="3"/>
    </row>
    <row r="397" spans="1:30" ht="18" customHeight="1" x14ac:dyDescent="0.45">
      <c r="A397" s="1"/>
      <c r="B397" s="10"/>
      <c r="C397" s="10"/>
      <c r="D397" s="2"/>
      <c r="E397" s="42"/>
      <c r="F397" s="2"/>
      <c r="G397" s="2"/>
      <c r="H397" s="10"/>
      <c r="I397" s="10"/>
      <c r="J397" s="10"/>
      <c r="K397" s="10"/>
      <c r="L397" s="18"/>
      <c r="M397" s="10"/>
      <c r="N397" s="10"/>
      <c r="O397" s="4"/>
      <c r="P397" s="4"/>
      <c r="Q397" s="4"/>
      <c r="R397" s="4"/>
      <c r="S397" s="4"/>
      <c r="T397" s="4"/>
      <c r="U397" s="4"/>
      <c r="V397" s="4"/>
      <c r="W397" s="4"/>
      <c r="X397" s="4"/>
      <c r="Y397" s="4"/>
      <c r="Z397" s="4"/>
      <c r="AA397" s="4"/>
      <c r="AB397" s="4"/>
      <c r="AC397" s="3"/>
      <c r="AD397" s="3"/>
    </row>
    <row r="398" spans="1:30" ht="18" customHeight="1" x14ac:dyDescent="0.45">
      <c r="A398" s="1"/>
      <c r="B398" s="10"/>
      <c r="C398" s="10"/>
      <c r="D398" s="2"/>
      <c r="E398" s="42"/>
      <c r="F398" s="2"/>
      <c r="G398" s="2"/>
      <c r="H398" s="10"/>
      <c r="I398" s="10"/>
      <c r="J398" s="10"/>
      <c r="K398" s="10"/>
      <c r="L398" s="18"/>
      <c r="M398" s="10"/>
      <c r="N398" s="10"/>
      <c r="O398" s="4"/>
      <c r="P398" s="4"/>
      <c r="Q398" s="4"/>
      <c r="R398" s="4"/>
      <c r="S398" s="4"/>
      <c r="T398" s="4"/>
      <c r="U398" s="4"/>
      <c r="V398" s="4"/>
      <c r="W398" s="4"/>
      <c r="X398" s="4"/>
      <c r="Y398" s="4"/>
      <c r="Z398" s="4"/>
      <c r="AA398" s="4"/>
      <c r="AB398" s="4"/>
      <c r="AC398" s="3"/>
      <c r="AD398" s="3"/>
    </row>
    <row r="399" spans="1:30" ht="18" customHeight="1" x14ac:dyDescent="0.45">
      <c r="A399" s="1"/>
      <c r="B399" s="10"/>
      <c r="C399" s="10"/>
      <c r="D399" s="55"/>
      <c r="E399" s="16" t="s">
        <v>177</v>
      </c>
      <c r="F399" s="56">
        <v>2000000</v>
      </c>
      <c r="G399" s="57">
        <v>400000</v>
      </c>
      <c r="H399" s="10"/>
      <c r="I399" s="10"/>
      <c r="J399" s="10"/>
      <c r="K399" s="15" t="s">
        <v>101</v>
      </c>
      <c r="L399" s="257" t="s">
        <v>389</v>
      </c>
      <c r="M399" s="257"/>
      <c r="N399" s="257"/>
      <c r="O399" s="257"/>
      <c r="P399" s="257"/>
      <c r="Q399" s="257"/>
      <c r="R399" s="257"/>
      <c r="S399" s="257"/>
      <c r="T399" s="257"/>
      <c r="U399" s="257"/>
      <c r="V399" s="257"/>
      <c r="W399" s="257"/>
      <c r="X399" s="257"/>
      <c r="Y399" s="257"/>
      <c r="Z399" s="257"/>
      <c r="AA399" s="4"/>
      <c r="AB399" s="4"/>
      <c r="AC399" s="3"/>
      <c r="AD399" s="3"/>
    </row>
    <row r="400" spans="1:30" ht="18" customHeight="1" x14ac:dyDescent="0.45">
      <c r="A400" s="1"/>
      <c r="B400" s="10"/>
      <c r="C400" s="10"/>
      <c r="D400" s="55"/>
      <c r="E400" s="10"/>
      <c r="F400" s="10"/>
      <c r="G400" s="10"/>
      <c r="H400" s="10"/>
      <c r="I400" s="10"/>
      <c r="J400" s="10"/>
      <c r="K400" s="15"/>
      <c r="L400" s="257"/>
      <c r="M400" s="257"/>
      <c r="N400" s="257"/>
      <c r="O400" s="257"/>
      <c r="P400" s="257"/>
      <c r="Q400" s="257"/>
      <c r="R400" s="257"/>
      <c r="S400" s="257"/>
      <c r="T400" s="257"/>
      <c r="U400" s="257"/>
      <c r="V400" s="257"/>
      <c r="W400" s="257"/>
      <c r="X400" s="257"/>
      <c r="Y400" s="257"/>
      <c r="Z400" s="257"/>
      <c r="AA400" s="4"/>
      <c r="AB400" s="4"/>
      <c r="AC400" s="3"/>
      <c r="AD400" s="3"/>
    </row>
    <row r="401" spans="1:30" ht="18" customHeight="1" x14ac:dyDescent="0.45">
      <c r="A401" s="1"/>
      <c r="B401" s="10"/>
      <c r="C401" s="10"/>
      <c r="D401" s="55"/>
      <c r="E401" s="10"/>
      <c r="F401" s="10"/>
      <c r="G401" s="10"/>
      <c r="H401" s="10"/>
      <c r="I401" s="10"/>
      <c r="J401" s="10"/>
      <c r="K401" s="15"/>
      <c r="L401" s="257"/>
      <c r="M401" s="257"/>
      <c r="N401" s="257"/>
      <c r="O401" s="257"/>
      <c r="P401" s="257"/>
      <c r="Q401" s="257"/>
      <c r="R401" s="257"/>
      <c r="S401" s="257"/>
      <c r="T401" s="257"/>
      <c r="U401" s="257"/>
      <c r="V401" s="257"/>
      <c r="W401" s="257"/>
      <c r="X401" s="257"/>
      <c r="Y401" s="257"/>
      <c r="Z401" s="257"/>
      <c r="AA401" s="4"/>
      <c r="AB401" s="4"/>
      <c r="AC401" s="3"/>
      <c r="AD401" s="3"/>
    </row>
    <row r="402" spans="1:30" ht="18" customHeight="1" x14ac:dyDescent="0.45">
      <c r="A402" s="1"/>
      <c r="B402" s="10"/>
      <c r="C402" s="10"/>
      <c r="D402" s="10"/>
      <c r="E402" s="10"/>
      <c r="F402" s="10"/>
      <c r="G402" s="10"/>
      <c r="H402" s="10"/>
      <c r="I402" s="10"/>
      <c r="J402" s="10"/>
      <c r="K402" s="10"/>
      <c r="L402" s="259" t="s">
        <v>401</v>
      </c>
      <c r="M402" s="259"/>
      <c r="N402" s="259"/>
      <c r="O402" s="259"/>
      <c r="P402" s="259"/>
      <c r="Q402" s="259"/>
      <c r="R402" s="259"/>
      <c r="S402" s="259"/>
      <c r="T402" s="259"/>
      <c r="U402" s="259"/>
      <c r="V402" s="259"/>
      <c r="W402" s="259"/>
      <c r="X402" s="259"/>
      <c r="Y402" s="259"/>
      <c r="Z402" s="259"/>
      <c r="AA402" s="4"/>
      <c r="AB402" s="4"/>
      <c r="AC402" s="3"/>
      <c r="AD402" s="3"/>
    </row>
    <row r="403" spans="1:30" ht="18" customHeight="1" x14ac:dyDescent="0.45">
      <c r="A403" s="1"/>
      <c r="B403" s="10"/>
      <c r="C403" s="2"/>
      <c r="D403" s="2"/>
      <c r="E403" s="2"/>
      <c r="F403" s="2"/>
      <c r="G403" s="2"/>
      <c r="H403" s="10"/>
      <c r="I403" s="10"/>
      <c r="J403" s="10"/>
      <c r="K403" s="10"/>
      <c r="L403" s="259"/>
      <c r="M403" s="259"/>
      <c r="N403" s="259"/>
      <c r="O403" s="259"/>
      <c r="P403" s="259"/>
      <c r="Q403" s="259"/>
      <c r="R403" s="259"/>
      <c r="S403" s="259"/>
      <c r="T403" s="259"/>
      <c r="U403" s="259"/>
      <c r="V403" s="259"/>
      <c r="W403" s="259"/>
      <c r="X403" s="259"/>
      <c r="Y403" s="259"/>
      <c r="Z403" s="259"/>
      <c r="AA403" s="4"/>
      <c r="AB403" s="4"/>
      <c r="AC403" s="3"/>
      <c r="AD403" s="3"/>
    </row>
    <row r="404" spans="1:30" ht="18" customHeight="1" x14ac:dyDescent="0.45">
      <c r="A404" s="1"/>
      <c r="B404" s="10"/>
      <c r="C404" s="10"/>
      <c r="D404" s="2"/>
      <c r="E404" s="42"/>
      <c r="F404" s="2"/>
      <c r="G404" s="2"/>
      <c r="H404" s="10"/>
      <c r="I404" s="10"/>
      <c r="J404" s="10"/>
      <c r="K404" s="10"/>
      <c r="L404" s="18"/>
      <c r="M404" s="10"/>
      <c r="N404" s="10"/>
      <c r="O404" s="4"/>
      <c r="P404" s="4"/>
      <c r="Q404" s="4"/>
      <c r="R404" s="4"/>
      <c r="S404" s="4"/>
      <c r="T404" s="4"/>
      <c r="U404" s="4"/>
      <c r="V404" s="4"/>
      <c r="W404" s="4"/>
      <c r="X404" s="4"/>
      <c r="Y404" s="4"/>
      <c r="Z404" s="4"/>
      <c r="AA404" s="4"/>
      <c r="AB404" s="4"/>
      <c r="AC404" s="3"/>
      <c r="AD404" s="3"/>
    </row>
    <row r="405" spans="1:30" ht="18" customHeight="1" x14ac:dyDescent="0.45">
      <c r="A405" s="1"/>
      <c r="B405" s="10"/>
      <c r="C405" s="10"/>
      <c r="D405" s="2"/>
      <c r="E405" s="42"/>
      <c r="F405" s="2"/>
      <c r="G405" s="2"/>
      <c r="H405" s="10"/>
      <c r="I405" s="10"/>
      <c r="J405" s="10"/>
      <c r="K405" s="10"/>
      <c r="L405" s="18"/>
      <c r="M405" s="10"/>
      <c r="N405" s="10"/>
      <c r="O405" s="4"/>
      <c r="P405" s="4"/>
      <c r="Q405" s="4"/>
      <c r="R405" s="4"/>
      <c r="S405" s="4"/>
      <c r="T405" s="4"/>
      <c r="U405" s="4"/>
      <c r="V405" s="4"/>
      <c r="W405" s="4"/>
      <c r="X405" s="4"/>
      <c r="Y405" s="4"/>
      <c r="Z405" s="4"/>
      <c r="AA405" s="4"/>
      <c r="AB405" s="4"/>
      <c r="AC405" s="3"/>
      <c r="AD405" s="3"/>
    </row>
    <row r="406" spans="1:30" ht="18" customHeight="1" x14ac:dyDescent="0.45">
      <c r="A406" s="1"/>
      <c r="B406" s="10"/>
      <c r="C406" s="10"/>
      <c r="D406" s="2"/>
      <c r="E406" s="16" t="s">
        <v>178</v>
      </c>
      <c r="F406" s="58"/>
      <c r="G406" s="59"/>
      <c r="H406" s="2"/>
      <c r="I406" s="10"/>
      <c r="J406" s="10"/>
      <c r="K406" s="15" t="s">
        <v>102</v>
      </c>
      <c r="L406" s="259" t="s">
        <v>357</v>
      </c>
      <c r="M406" s="259"/>
      <c r="N406" s="259"/>
      <c r="O406" s="259"/>
      <c r="P406" s="259"/>
      <c r="Q406" s="259"/>
      <c r="R406" s="259"/>
      <c r="S406" s="259"/>
      <c r="T406" s="259"/>
      <c r="U406" s="259"/>
      <c r="V406" s="259"/>
      <c r="W406" s="259"/>
      <c r="X406" s="259"/>
      <c r="Y406" s="259"/>
      <c r="Z406" s="259"/>
      <c r="AA406" s="4"/>
      <c r="AB406" s="4"/>
      <c r="AC406" s="3"/>
      <c r="AD406" s="3"/>
    </row>
    <row r="407" spans="1:30" ht="18" customHeight="1" x14ac:dyDescent="0.45">
      <c r="A407" s="1"/>
      <c r="B407" s="10"/>
      <c r="C407" s="10"/>
      <c r="D407" s="10"/>
      <c r="E407" s="2"/>
      <c r="F407" s="2"/>
      <c r="G407" s="2"/>
      <c r="H407" s="2"/>
      <c r="I407" s="10"/>
      <c r="J407" s="10"/>
      <c r="K407" s="10"/>
      <c r="L407" s="259"/>
      <c r="M407" s="259"/>
      <c r="N407" s="259"/>
      <c r="O407" s="259"/>
      <c r="P407" s="259"/>
      <c r="Q407" s="259"/>
      <c r="R407" s="259"/>
      <c r="S407" s="259"/>
      <c r="T407" s="259"/>
      <c r="U407" s="259"/>
      <c r="V407" s="259"/>
      <c r="W407" s="259"/>
      <c r="X407" s="259"/>
      <c r="Y407" s="259"/>
      <c r="Z407" s="259"/>
      <c r="AA407" s="4"/>
      <c r="AB407" s="4"/>
      <c r="AC407" s="3"/>
      <c r="AD407" s="3"/>
    </row>
    <row r="408" spans="1:30" ht="18" customHeight="1" x14ac:dyDescent="0.45">
      <c r="A408" s="1"/>
      <c r="B408" s="10"/>
      <c r="C408" s="10"/>
      <c r="D408" s="10"/>
      <c r="E408" s="2"/>
      <c r="F408" s="2"/>
      <c r="G408" s="2"/>
      <c r="H408" s="2"/>
      <c r="I408" s="10"/>
      <c r="J408" s="10"/>
      <c r="K408" s="10"/>
      <c r="L408" s="259"/>
      <c r="M408" s="259"/>
      <c r="N408" s="259"/>
      <c r="O408" s="259"/>
      <c r="P408" s="259"/>
      <c r="Q408" s="259"/>
      <c r="R408" s="259"/>
      <c r="S408" s="259"/>
      <c r="T408" s="259"/>
      <c r="U408" s="259"/>
      <c r="V408" s="259"/>
      <c r="W408" s="259"/>
      <c r="X408" s="259"/>
      <c r="Y408" s="259"/>
      <c r="Z408" s="259"/>
      <c r="AA408" s="4"/>
      <c r="AB408" s="4"/>
      <c r="AC408" s="3"/>
      <c r="AD408" s="3"/>
    </row>
    <row r="409" spans="1:30" ht="18" customHeight="1" x14ac:dyDescent="0.45">
      <c r="A409" s="1"/>
      <c r="B409" s="10"/>
      <c r="C409" s="10"/>
      <c r="D409" s="10"/>
      <c r="E409" s="10"/>
      <c r="F409" s="10"/>
      <c r="G409" s="10"/>
      <c r="H409" s="10"/>
      <c r="I409" s="10"/>
      <c r="J409" s="10"/>
      <c r="K409" s="10"/>
      <c r="L409" s="259" t="s">
        <v>179</v>
      </c>
      <c r="M409" s="259"/>
      <c r="N409" s="259"/>
      <c r="O409" s="259"/>
      <c r="P409" s="259"/>
      <c r="Q409" s="259"/>
      <c r="R409" s="259"/>
      <c r="S409" s="259"/>
      <c r="T409" s="259"/>
      <c r="U409" s="259"/>
      <c r="V409" s="259"/>
      <c r="W409" s="259"/>
      <c r="X409" s="259"/>
      <c r="Y409" s="259"/>
      <c r="Z409" s="259"/>
      <c r="AA409" s="4"/>
      <c r="AB409" s="4"/>
      <c r="AC409" s="3"/>
      <c r="AD409" s="3"/>
    </row>
    <row r="410" spans="1:30" ht="18" customHeight="1" x14ac:dyDescent="0.45">
      <c r="A410" s="1"/>
      <c r="B410" s="10"/>
      <c r="C410" s="10"/>
      <c r="D410" s="10"/>
      <c r="E410" s="10"/>
      <c r="F410" s="10"/>
      <c r="G410" s="10"/>
      <c r="H410" s="10"/>
      <c r="I410" s="10"/>
      <c r="J410" s="10"/>
      <c r="K410" s="10"/>
      <c r="L410" s="60"/>
      <c r="M410" s="60"/>
      <c r="N410" s="60"/>
      <c r="O410" s="60"/>
      <c r="P410" s="60"/>
      <c r="Q410" s="60"/>
      <c r="R410" s="60"/>
      <c r="S410" s="60"/>
      <c r="T410" s="60"/>
      <c r="U410" s="60"/>
      <c r="V410" s="60"/>
      <c r="W410" s="60"/>
      <c r="X410" s="60"/>
      <c r="Y410" s="60"/>
      <c r="Z410" s="60"/>
      <c r="AA410" s="4"/>
      <c r="AB410" s="4"/>
      <c r="AC410" s="3"/>
      <c r="AD410" s="3"/>
    </row>
    <row r="411" spans="1:30" ht="18" customHeight="1" x14ac:dyDescent="0.45">
      <c r="A411" s="1"/>
      <c r="B411" s="10"/>
      <c r="C411" s="10"/>
      <c r="D411" s="10"/>
      <c r="E411" s="10"/>
      <c r="F411" s="10"/>
      <c r="G411" s="10"/>
      <c r="H411" s="10"/>
      <c r="I411" s="10"/>
      <c r="J411" s="10"/>
      <c r="K411" s="10"/>
      <c r="L411" s="60"/>
      <c r="M411" s="60"/>
      <c r="N411" s="60"/>
      <c r="O411" s="60"/>
      <c r="P411" s="60"/>
      <c r="Q411" s="60"/>
      <c r="R411" s="60"/>
      <c r="S411" s="60"/>
      <c r="T411" s="60"/>
      <c r="U411" s="60"/>
      <c r="V411" s="60"/>
      <c r="W411" s="60"/>
      <c r="X411" s="60"/>
      <c r="Y411" s="60"/>
      <c r="Z411" s="60"/>
      <c r="AA411" s="4"/>
      <c r="AB411" s="4"/>
      <c r="AC411" s="3"/>
      <c r="AD411" s="3"/>
    </row>
    <row r="412" spans="1:30" ht="18" customHeight="1" x14ac:dyDescent="0.45">
      <c r="A412" s="1"/>
      <c r="B412" s="10"/>
      <c r="C412" s="10"/>
      <c r="D412" s="10"/>
      <c r="E412" s="16" t="s">
        <v>180</v>
      </c>
      <c r="F412" s="58">
        <v>10000000</v>
      </c>
      <c r="G412" s="59">
        <v>1000000</v>
      </c>
      <c r="H412" s="10"/>
      <c r="I412" s="10"/>
      <c r="J412" s="10"/>
      <c r="K412" s="15" t="s">
        <v>103</v>
      </c>
      <c r="L412" s="257" t="s">
        <v>391</v>
      </c>
      <c r="M412" s="257"/>
      <c r="N412" s="257"/>
      <c r="O412" s="257"/>
      <c r="P412" s="257"/>
      <c r="Q412" s="257"/>
      <c r="R412" s="257"/>
      <c r="S412" s="257"/>
      <c r="T412" s="257"/>
      <c r="U412" s="257"/>
      <c r="V412" s="257"/>
      <c r="W412" s="257"/>
      <c r="X412" s="257"/>
      <c r="Y412" s="257"/>
      <c r="Z412" s="257"/>
      <c r="AA412" s="4"/>
      <c r="AB412" s="4"/>
      <c r="AC412" s="3"/>
      <c r="AD412" s="3"/>
    </row>
    <row r="413" spans="1:30" ht="18" customHeight="1" x14ac:dyDescent="0.45">
      <c r="A413" s="1"/>
      <c r="B413" s="10"/>
      <c r="C413" s="10"/>
      <c r="D413" s="2"/>
      <c r="E413" s="2"/>
      <c r="F413" s="2"/>
      <c r="G413" s="2"/>
      <c r="H413" s="10"/>
      <c r="I413" s="10"/>
      <c r="J413" s="10"/>
      <c r="K413" s="10"/>
      <c r="L413" s="257"/>
      <c r="M413" s="257"/>
      <c r="N413" s="257"/>
      <c r="O413" s="257"/>
      <c r="P413" s="257"/>
      <c r="Q413" s="257"/>
      <c r="R413" s="257"/>
      <c r="S413" s="257"/>
      <c r="T413" s="257"/>
      <c r="U413" s="257"/>
      <c r="V413" s="257"/>
      <c r="W413" s="257"/>
      <c r="X413" s="257"/>
      <c r="Y413" s="257"/>
      <c r="Z413" s="257"/>
      <c r="AA413" s="4"/>
      <c r="AB413" s="4"/>
      <c r="AC413" s="3"/>
      <c r="AD413" s="3"/>
    </row>
    <row r="414" spans="1:30" ht="18" customHeight="1" x14ac:dyDescent="0.45">
      <c r="A414" s="1"/>
      <c r="B414" s="10"/>
      <c r="C414" s="10"/>
      <c r="D414" s="10"/>
      <c r="E414" s="10"/>
      <c r="F414" s="10"/>
      <c r="G414" s="10"/>
      <c r="H414" s="10"/>
      <c r="I414" s="10"/>
      <c r="J414" s="10"/>
      <c r="K414" s="10"/>
      <c r="L414" s="257" t="s">
        <v>181</v>
      </c>
      <c r="M414" s="257"/>
      <c r="N414" s="257"/>
      <c r="O414" s="257"/>
      <c r="P414" s="257"/>
      <c r="Q414" s="257"/>
      <c r="R414" s="257"/>
      <c r="S414" s="257"/>
      <c r="T414" s="257"/>
      <c r="U414" s="257"/>
      <c r="V414" s="257"/>
      <c r="W414" s="257"/>
      <c r="X414" s="257"/>
      <c r="Y414" s="257"/>
      <c r="Z414" s="257"/>
      <c r="AA414" s="4"/>
      <c r="AB414" s="4"/>
      <c r="AC414" s="3"/>
      <c r="AD414" s="3"/>
    </row>
    <row r="415" spans="1:30" ht="18" customHeight="1" x14ac:dyDescent="0.45">
      <c r="A415" s="1"/>
      <c r="B415" s="10"/>
      <c r="C415" s="10"/>
      <c r="D415" s="10"/>
      <c r="E415" s="10"/>
      <c r="F415" s="10"/>
      <c r="G415" s="10"/>
      <c r="H415" s="10"/>
      <c r="I415" s="10"/>
      <c r="J415" s="10"/>
      <c r="K415" s="10"/>
      <c r="L415" s="259" t="s">
        <v>179</v>
      </c>
      <c r="M415" s="259"/>
      <c r="N415" s="259"/>
      <c r="O415" s="259"/>
      <c r="P415" s="259"/>
      <c r="Q415" s="259"/>
      <c r="R415" s="259"/>
      <c r="S415" s="259"/>
      <c r="T415" s="259"/>
      <c r="U415" s="259"/>
      <c r="V415" s="259"/>
      <c r="W415" s="259"/>
      <c r="X415" s="259"/>
      <c r="Y415" s="259"/>
      <c r="Z415" s="259"/>
      <c r="AA415" s="4"/>
      <c r="AB415" s="4"/>
      <c r="AC415" s="3"/>
      <c r="AD415" s="3"/>
    </row>
    <row r="416" spans="1:30" ht="18" customHeight="1" x14ac:dyDescent="0.45">
      <c r="A416" s="1"/>
      <c r="B416" s="10"/>
      <c r="C416" s="10"/>
      <c r="D416" s="10"/>
      <c r="E416" s="10"/>
      <c r="F416" s="10"/>
      <c r="G416" s="10"/>
      <c r="H416" s="10"/>
      <c r="I416" s="10"/>
      <c r="J416" s="10"/>
      <c r="K416" s="10"/>
      <c r="L416" s="60"/>
      <c r="M416" s="60"/>
      <c r="N416" s="60"/>
      <c r="O416" s="60"/>
      <c r="P416" s="60"/>
      <c r="Q416" s="60"/>
      <c r="R416" s="60"/>
      <c r="S416" s="60"/>
      <c r="T416" s="60"/>
      <c r="U416" s="60"/>
      <c r="V416" s="60"/>
      <c r="W416" s="60"/>
      <c r="X416" s="60"/>
      <c r="Y416" s="60"/>
      <c r="Z416" s="60"/>
      <c r="AA416" s="4"/>
      <c r="AB416" s="4"/>
      <c r="AC416" s="3"/>
      <c r="AD416" s="3"/>
    </row>
    <row r="417" spans="1:30" ht="18" customHeight="1" x14ac:dyDescent="0.45">
      <c r="A417" s="1"/>
      <c r="B417" s="10"/>
      <c r="C417" s="10"/>
      <c r="D417" s="10"/>
      <c r="E417" s="10"/>
      <c r="F417" s="10"/>
      <c r="G417" s="10"/>
      <c r="H417" s="10"/>
      <c r="I417" s="10"/>
      <c r="J417" s="10"/>
      <c r="K417" s="10"/>
      <c r="L417" s="60"/>
      <c r="M417" s="60"/>
      <c r="N417" s="60"/>
      <c r="O417" s="60"/>
      <c r="P417" s="60"/>
      <c r="Q417" s="60"/>
      <c r="R417" s="60"/>
      <c r="S417" s="60"/>
      <c r="T417" s="60"/>
      <c r="U417" s="60"/>
      <c r="V417" s="60"/>
      <c r="W417" s="60"/>
      <c r="X417" s="60"/>
      <c r="Y417" s="60"/>
      <c r="Z417" s="60"/>
      <c r="AA417" s="4"/>
      <c r="AB417" s="4"/>
      <c r="AC417" s="3"/>
      <c r="AD417" s="3"/>
    </row>
    <row r="418" spans="1:30" ht="18" customHeight="1" x14ac:dyDescent="0.45">
      <c r="A418" s="1"/>
      <c r="B418" s="10"/>
      <c r="C418" s="10"/>
      <c r="D418" s="10"/>
      <c r="E418" s="16" t="s">
        <v>182</v>
      </c>
      <c r="F418" s="58">
        <v>66000000</v>
      </c>
      <c r="G418" s="59">
        <v>7000000</v>
      </c>
      <c r="H418" s="10"/>
      <c r="I418" s="10"/>
      <c r="J418" s="10"/>
      <c r="K418" s="15" t="s">
        <v>104</v>
      </c>
      <c r="L418" s="257" t="s">
        <v>390</v>
      </c>
      <c r="M418" s="257"/>
      <c r="N418" s="257"/>
      <c r="O418" s="257"/>
      <c r="P418" s="257"/>
      <c r="Q418" s="257"/>
      <c r="R418" s="257"/>
      <c r="S418" s="257"/>
      <c r="T418" s="257"/>
      <c r="U418" s="257"/>
      <c r="V418" s="257"/>
      <c r="W418" s="257"/>
      <c r="X418" s="257"/>
      <c r="Y418" s="257"/>
      <c r="Z418" s="257"/>
      <c r="AA418" s="4"/>
      <c r="AB418" s="4"/>
      <c r="AC418" s="3"/>
      <c r="AD418" s="3"/>
    </row>
    <row r="419" spans="1:30" ht="18" customHeight="1" x14ac:dyDescent="0.45">
      <c r="A419" s="1"/>
      <c r="B419" s="10"/>
      <c r="C419" s="10"/>
      <c r="D419" s="10"/>
      <c r="E419" s="10"/>
      <c r="F419" s="10"/>
      <c r="G419" s="10"/>
      <c r="H419" s="10"/>
      <c r="I419" s="10"/>
      <c r="J419" s="10"/>
      <c r="K419" s="10"/>
      <c r="L419" s="257"/>
      <c r="M419" s="257"/>
      <c r="N419" s="257"/>
      <c r="O419" s="257"/>
      <c r="P419" s="257"/>
      <c r="Q419" s="257"/>
      <c r="R419" s="257"/>
      <c r="S419" s="257"/>
      <c r="T419" s="257"/>
      <c r="U419" s="257"/>
      <c r="V419" s="257"/>
      <c r="W419" s="257"/>
      <c r="X419" s="257"/>
      <c r="Y419" s="257"/>
      <c r="Z419" s="257"/>
      <c r="AA419" s="4"/>
      <c r="AB419" s="4"/>
      <c r="AC419" s="3"/>
      <c r="AD419" s="3"/>
    </row>
    <row r="420" spans="1:30" ht="18" customHeight="1" x14ac:dyDescent="0.45">
      <c r="A420" s="1"/>
      <c r="B420" s="10"/>
      <c r="C420" s="10"/>
      <c r="D420" s="10"/>
      <c r="E420" s="10"/>
      <c r="F420" s="10"/>
      <c r="G420" s="10"/>
      <c r="H420" s="10"/>
      <c r="I420" s="10"/>
      <c r="J420" s="10"/>
      <c r="K420" s="10"/>
      <c r="L420" s="257" t="s">
        <v>183</v>
      </c>
      <c r="M420" s="257"/>
      <c r="N420" s="257"/>
      <c r="O420" s="257"/>
      <c r="P420" s="257"/>
      <c r="Q420" s="257"/>
      <c r="R420" s="257"/>
      <c r="S420" s="257"/>
      <c r="T420" s="257"/>
      <c r="U420" s="257"/>
      <c r="V420" s="257"/>
      <c r="W420" s="257"/>
      <c r="X420" s="257"/>
      <c r="Y420" s="257"/>
      <c r="Z420" s="257"/>
      <c r="AA420" s="4"/>
      <c r="AB420" s="4"/>
      <c r="AC420" s="3"/>
      <c r="AD420" s="3"/>
    </row>
    <row r="421" spans="1:30" ht="18" customHeight="1" x14ac:dyDescent="0.45">
      <c r="A421" s="1"/>
      <c r="B421" s="10"/>
      <c r="C421" s="10"/>
      <c r="D421" s="10"/>
      <c r="E421" s="10"/>
      <c r="F421" s="10"/>
      <c r="G421" s="10"/>
      <c r="H421" s="10"/>
      <c r="I421" s="10"/>
      <c r="J421" s="10"/>
      <c r="K421" s="10"/>
      <c r="L421" s="257"/>
      <c r="M421" s="257"/>
      <c r="N421" s="257"/>
      <c r="O421" s="257"/>
      <c r="P421" s="257"/>
      <c r="Q421" s="257"/>
      <c r="R421" s="257"/>
      <c r="S421" s="257"/>
      <c r="T421" s="257"/>
      <c r="U421" s="257"/>
      <c r="V421" s="257"/>
      <c r="W421" s="257"/>
      <c r="X421" s="257"/>
      <c r="Y421" s="257"/>
      <c r="Z421" s="257"/>
      <c r="AA421" s="4"/>
      <c r="AB421" s="4"/>
      <c r="AC421" s="3"/>
      <c r="AD421" s="3"/>
    </row>
    <row r="422" spans="1:30" ht="18" customHeight="1" x14ac:dyDescent="0.45">
      <c r="A422" s="1"/>
      <c r="B422" s="10"/>
      <c r="C422" s="10"/>
      <c r="D422" s="10"/>
      <c r="E422" s="10"/>
      <c r="F422" s="10"/>
      <c r="G422" s="10"/>
      <c r="H422" s="10"/>
      <c r="I422" s="10"/>
      <c r="J422" s="10"/>
      <c r="K422" s="10"/>
      <c r="L422" s="259" t="s">
        <v>179</v>
      </c>
      <c r="M422" s="259"/>
      <c r="N422" s="259"/>
      <c r="O422" s="259"/>
      <c r="P422" s="259"/>
      <c r="Q422" s="259"/>
      <c r="R422" s="259"/>
      <c r="S422" s="259"/>
      <c r="T422" s="259"/>
      <c r="U422" s="259"/>
      <c r="V422" s="259"/>
      <c r="W422" s="259"/>
      <c r="X422" s="259"/>
      <c r="Y422" s="259"/>
      <c r="Z422" s="259"/>
      <c r="AA422" s="4"/>
      <c r="AB422" s="4"/>
      <c r="AC422" s="3"/>
      <c r="AD422" s="3"/>
    </row>
    <row r="423" spans="1:30" ht="18" customHeight="1" x14ac:dyDescent="0.45">
      <c r="A423" s="1"/>
      <c r="B423" s="10"/>
      <c r="C423" s="10"/>
      <c r="D423" s="10"/>
      <c r="E423" s="2"/>
      <c r="F423" s="2"/>
      <c r="G423" s="2"/>
      <c r="H423" s="2"/>
      <c r="I423" s="10"/>
      <c r="J423" s="10"/>
      <c r="K423" s="10"/>
      <c r="L423" s="161"/>
      <c r="M423" s="161"/>
      <c r="N423" s="161"/>
      <c r="O423" s="161"/>
      <c r="P423" s="161"/>
      <c r="Q423" s="161"/>
      <c r="R423" s="161"/>
      <c r="S423" s="161"/>
      <c r="T423" s="161"/>
      <c r="U423" s="161"/>
      <c r="V423" s="161"/>
      <c r="W423" s="161"/>
      <c r="X423" s="161"/>
      <c r="Y423" s="161"/>
      <c r="Z423" s="161"/>
      <c r="AA423" s="4"/>
      <c r="AB423" s="4"/>
      <c r="AC423" s="3"/>
      <c r="AD423" s="3"/>
    </row>
    <row r="424" spans="1:30" ht="18" customHeight="1" x14ac:dyDescent="0.45">
      <c r="A424" s="1"/>
      <c r="B424" s="10"/>
      <c r="C424" s="10"/>
      <c r="D424" s="10"/>
      <c r="E424" s="2"/>
      <c r="F424" s="2"/>
      <c r="G424" s="27">
        <v>2023</v>
      </c>
      <c r="H424" s="2"/>
      <c r="I424" s="10"/>
      <c r="J424" s="10"/>
      <c r="K424" s="10"/>
      <c r="L424" s="161"/>
      <c r="M424" s="161"/>
      <c r="N424" s="161"/>
      <c r="O424" s="161"/>
      <c r="P424" s="161"/>
      <c r="Q424" s="161"/>
      <c r="R424" s="161"/>
      <c r="S424" s="161"/>
      <c r="T424" s="161"/>
      <c r="U424" s="161"/>
      <c r="V424" s="161"/>
      <c r="W424" s="161"/>
      <c r="X424" s="161"/>
      <c r="Y424" s="161"/>
      <c r="Z424" s="161"/>
      <c r="AA424" s="4"/>
      <c r="AB424" s="4"/>
      <c r="AC424" s="3"/>
      <c r="AD424" s="3"/>
    </row>
    <row r="425" spans="1:30" ht="18" customHeight="1" x14ac:dyDescent="0.45">
      <c r="A425" s="1"/>
      <c r="B425" s="10"/>
      <c r="C425" s="10"/>
      <c r="D425" s="10"/>
      <c r="E425" s="37" t="s">
        <v>184</v>
      </c>
      <c r="F425" s="2"/>
      <c r="G425" s="59">
        <v>0</v>
      </c>
      <c r="H425" s="10"/>
      <c r="I425" s="10"/>
      <c r="J425" s="10"/>
      <c r="K425" s="15" t="s">
        <v>105</v>
      </c>
      <c r="L425" s="257" t="s">
        <v>187</v>
      </c>
      <c r="M425" s="257"/>
      <c r="N425" s="257"/>
      <c r="O425" s="257"/>
      <c r="P425" s="257"/>
      <c r="Q425" s="257"/>
      <c r="R425" s="257"/>
      <c r="S425" s="257"/>
      <c r="T425" s="257"/>
      <c r="U425" s="257"/>
      <c r="V425" s="257"/>
      <c r="W425" s="257"/>
      <c r="X425" s="257"/>
      <c r="Y425" s="257"/>
      <c r="Z425" s="257"/>
      <c r="AA425" s="4"/>
      <c r="AB425" s="4"/>
      <c r="AC425" s="3"/>
      <c r="AD425" s="3"/>
    </row>
    <row r="426" spans="1:30" ht="18" customHeight="1" x14ac:dyDescent="0.45">
      <c r="A426" s="1"/>
      <c r="B426" s="10"/>
      <c r="C426" s="10"/>
      <c r="D426" s="10"/>
      <c r="E426" s="2"/>
      <c r="F426" s="2"/>
      <c r="G426" s="2"/>
      <c r="H426" s="10"/>
      <c r="I426" s="10"/>
      <c r="J426" s="10"/>
      <c r="K426" s="10"/>
      <c r="L426" s="257"/>
      <c r="M426" s="257"/>
      <c r="N426" s="257"/>
      <c r="O426" s="257"/>
      <c r="P426" s="257"/>
      <c r="Q426" s="257"/>
      <c r="R426" s="257"/>
      <c r="S426" s="257"/>
      <c r="T426" s="257"/>
      <c r="U426" s="257"/>
      <c r="V426" s="257"/>
      <c r="W426" s="257"/>
      <c r="X426" s="257"/>
      <c r="Y426" s="257"/>
      <c r="Z426" s="257"/>
      <c r="AA426" s="4"/>
      <c r="AB426" s="4"/>
      <c r="AC426" s="3"/>
      <c r="AD426" s="3"/>
    </row>
    <row r="427" spans="1:30" ht="18" customHeight="1" x14ac:dyDescent="0.45">
      <c r="A427" s="1"/>
      <c r="B427" s="10"/>
      <c r="C427" s="10"/>
      <c r="D427" s="10"/>
      <c r="E427" s="2"/>
      <c r="F427" s="2"/>
      <c r="G427" s="2"/>
      <c r="H427" s="10"/>
      <c r="I427" s="10"/>
      <c r="J427" s="10"/>
      <c r="K427" s="10"/>
      <c r="L427" s="257"/>
      <c r="M427" s="257"/>
      <c r="N427" s="257"/>
      <c r="O427" s="257"/>
      <c r="P427" s="257"/>
      <c r="Q427" s="257"/>
      <c r="R427" s="257"/>
      <c r="S427" s="257"/>
      <c r="T427" s="257"/>
      <c r="U427" s="257"/>
      <c r="V427" s="257"/>
      <c r="W427" s="257"/>
      <c r="X427" s="257"/>
      <c r="Y427" s="257"/>
      <c r="Z427" s="257"/>
      <c r="AA427" s="4"/>
      <c r="AB427" s="4"/>
      <c r="AC427" s="3"/>
      <c r="AD427" s="3"/>
    </row>
    <row r="428" spans="1:30" ht="18" customHeight="1" x14ac:dyDescent="0.45">
      <c r="A428" s="1"/>
      <c r="B428" s="10"/>
      <c r="C428" s="10"/>
      <c r="D428" s="10"/>
      <c r="E428" s="2"/>
      <c r="F428" s="2"/>
      <c r="G428" s="2"/>
      <c r="H428" s="10"/>
      <c r="I428" s="10"/>
      <c r="J428" s="10"/>
      <c r="K428" s="10"/>
      <c r="L428" s="257"/>
      <c r="M428" s="257"/>
      <c r="N428" s="257"/>
      <c r="O428" s="257"/>
      <c r="P428" s="257"/>
      <c r="Q428" s="257"/>
      <c r="R428" s="257"/>
      <c r="S428" s="257"/>
      <c r="T428" s="257"/>
      <c r="U428" s="257"/>
      <c r="V428" s="257"/>
      <c r="W428" s="257"/>
      <c r="X428" s="257"/>
      <c r="Y428" s="257"/>
      <c r="Z428" s="257"/>
      <c r="AA428" s="4"/>
      <c r="AB428" s="4"/>
      <c r="AC428" s="3"/>
      <c r="AD428" s="3"/>
    </row>
    <row r="429" spans="1:30" ht="18" customHeight="1" x14ac:dyDescent="0.45">
      <c r="A429" s="1"/>
      <c r="B429" s="10"/>
      <c r="C429" s="10"/>
      <c r="D429" s="10"/>
      <c r="E429" s="10"/>
      <c r="F429" s="10"/>
      <c r="G429" s="10"/>
      <c r="H429" s="10"/>
      <c r="I429" s="10"/>
      <c r="J429" s="10"/>
      <c r="K429" s="10"/>
      <c r="L429" s="257" t="s">
        <v>248</v>
      </c>
      <c r="M429" s="257"/>
      <c r="N429" s="257"/>
      <c r="O429" s="257"/>
      <c r="P429" s="257"/>
      <c r="Q429" s="257"/>
      <c r="R429" s="257"/>
      <c r="S429" s="257"/>
      <c r="T429" s="257"/>
      <c r="U429" s="257"/>
      <c r="V429" s="257"/>
      <c r="W429" s="257"/>
      <c r="X429" s="257"/>
      <c r="Y429" s="257"/>
      <c r="Z429" s="257"/>
      <c r="AA429" s="4"/>
      <c r="AB429" s="4"/>
      <c r="AC429" s="3"/>
      <c r="AD429" s="3"/>
    </row>
    <row r="430" spans="1:30" ht="18" customHeight="1" x14ac:dyDescent="0.45">
      <c r="A430" s="1"/>
      <c r="B430" s="10"/>
      <c r="C430" s="10"/>
      <c r="D430" s="10"/>
      <c r="E430" s="10"/>
      <c r="F430" s="10"/>
      <c r="G430" s="10"/>
      <c r="H430" s="10"/>
      <c r="I430" s="10"/>
      <c r="J430" s="10"/>
      <c r="K430" s="10"/>
      <c r="L430" s="257"/>
      <c r="M430" s="257"/>
      <c r="N430" s="257"/>
      <c r="O430" s="257"/>
      <c r="P430" s="257"/>
      <c r="Q430" s="257"/>
      <c r="R430" s="257"/>
      <c r="S430" s="257"/>
      <c r="T430" s="257"/>
      <c r="U430" s="257"/>
      <c r="V430" s="257"/>
      <c r="W430" s="257"/>
      <c r="X430" s="257"/>
      <c r="Y430" s="257"/>
      <c r="Z430" s="257"/>
      <c r="AA430" s="4"/>
      <c r="AB430" s="4"/>
      <c r="AC430" s="3"/>
      <c r="AD430" s="3"/>
    </row>
    <row r="431" spans="1:30" ht="18" customHeight="1" x14ac:dyDescent="0.45">
      <c r="A431" s="1"/>
      <c r="B431" s="10"/>
      <c r="C431" s="10"/>
      <c r="D431" s="10"/>
      <c r="E431" s="10"/>
      <c r="F431" s="10"/>
      <c r="G431" s="10"/>
      <c r="H431" s="10"/>
      <c r="I431" s="10"/>
      <c r="J431" s="10"/>
      <c r="K431" s="10"/>
      <c r="L431" s="259" t="s">
        <v>179</v>
      </c>
      <c r="M431" s="259"/>
      <c r="N431" s="259"/>
      <c r="O431" s="259"/>
      <c r="P431" s="259"/>
      <c r="Q431" s="259"/>
      <c r="R431" s="259"/>
      <c r="S431" s="259"/>
      <c r="T431" s="259"/>
      <c r="U431" s="259"/>
      <c r="V431" s="259"/>
      <c r="W431" s="259"/>
      <c r="X431" s="259"/>
      <c r="Y431" s="259"/>
      <c r="Z431" s="259"/>
      <c r="AA431" s="4"/>
      <c r="AB431" s="4"/>
      <c r="AC431" s="3"/>
      <c r="AD431" s="3"/>
    </row>
    <row r="432" spans="1:30" ht="18" customHeight="1" x14ac:dyDescent="0.45">
      <c r="A432" s="1"/>
      <c r="B432" s="10"/>
      <c r="C432" s="10"/>
      <c r="D432" s="10"/>
      <c r="E432" s="2"/>
      <c r="F432" s="2"/>
      <c r="G432" s="2"/>
      <c r="H432" s="10"/>
      <c r="I432" s="10"/>
      <c r="J432" s="10"/>
      <c r="K432" s="10"/>
      <c r="L432" s="161"/>
      <c r="M432" s="161"/>
      <c r="N432" s="161"/>
      <c r="O432" s="161"/>
      <c r="P432" s="161"/>
      <c r="Q432" s="161"/>
      <c r="R432" s="161"/>
      <c r="S432" s="161"/>
      <c r="T432" s="161"/>
      <c r="U432" s="161"/>
      <c r="V432" s="161"/>
      <c r="W432" s="161"/>
      <c r="X432" s="161"/>
      <c r="Y432" s="161"/>
      <c r="Z432" s="161"/>
      <c r="AA432" s="4"/>
      <c r="AB432" s="4"/>
      <c r="AC432" s="3"/>
      <c r="AD432" s="3"/>
    </row>
    <row r="433" spans="1:30" ht="18" customHeight="1" x14ac:dyDescent="0.45">
      <c r="A433" s="1"/>
      <c r="B433" s="10"/>
      <c r="C433" s="10"/>
      <c r="D433" s="10"/>
      <c r="E433" s="10"/>
      <c r="F433" s="10"/>
      <c r="G433" s="10"/>
      <c r="H433" s="10"/>
      <c r="I433" s="10"/>
      <c r="J433" s="10"/>
      <c r="K433" s="10"/>
      <c r="L433" s="161"/>
      <c r="M433" s="161"/>
      <c r="N433" s="161"/>
      <c r="O433" s="161"/>
      <c r="P433" s="161"/>
      <c r="Q433" s="161"/>
      <c r="R433" s="161"/>
      <c r="S433" s="161"/>
      <c r="T433" s="161"/>
      <c r="U433" s="161"/>
      <c r="V433" s="161"/>
      <c r="W433" s="161"/>
      <c r="X433" s="161"/>
      <c r="Y433" s="161"/>
      <c r="Z433" s="161"/>
      <c r="AA433" s="4"/>
      <c r="AB433" s="4"/>
      <c r="AC433" s="3"/>
      <c r="AD433" s="3"/>
    </row>
    <row r="434" spans="1:30" ht="18" customHeight="1" x14ac:dyDescent="0.45">
      <c r="A434" s="1"/>
      <c r="B434" s="10"/>
      <c r="C434" s="10"/>
      <c r="D434" s="10"/>
      <c r="E434" s="61" t="s">
        <v>185</v>
      </c>
      <c r="F434" s="2"/>
      <c r="G434" s="59">
        <v>23155</v>
      </c>
      <c r="H434" s="10"/>
      <c r="I434" s="10"/>
      <c r="J434" s="10"/>
      <c r="K434" s="15" t="s">
        <v>106</v>
      </c>
      <c r="L434" s="257" t="s">
        <v>188</v>
      </c>
      <c r="M434" s="257"/>
      <c r="N434" s="257"/>
      <c r="O434" s="257"/>
      <c r="P434" s="257"/>
      <c r="Q434" s="257"/>
      <c r="R434" s="257"/>
      <c r="S434" s="257"/>
      <c r="T434" s="257"/>
      <c r="U434" s="257"/>
      <c r="V434" s="257"/>
      <c r="W434" s="257"/>
      <c r="X434" s="257"/>
      <c r="Y434" s="257"/>
      <c r="Z434" s="257"/>
      <c r="AA434" s="4"/>
      <c r="AB434" s="4"/>
      <c r="AC434" s="3"/>
      <c r="AD434" s="3"/>
    </row>
    <row r="435" spans="1:30" ht="18" customHeight="1" x14ac:dyDescent="0.45">
      <c r="A435" s="1"/>
      <c r="B435" s="10"/>
      <c r="C435" s="10"/>
      <c r="D435" s="10"/>
      <c r="E435" s="10"/>
      <c r="F435" s="10"/>
      <c r="G435" s="10"/>
      <c r="H435" s="10"/>
      <c r="I435" s="10"/>
      <c r="J435" s="10"/>
      <c r="K435" s="10"/>
      <c r="L435" s="257"/>
      <c r="M435" s="257"/>
      <c r="N435" s="257"/>
      <c r="O435" s="257"/>
      <c r="P435" s="257"/>
      <c r="Q435" s="257"/>
      <c r="R435" s="257"/>
      <c r="S435" s="257"/>
      <c r="T435" s="257"/>
      <c r="U435" s="257"/>
      <c r="V435" s="257"/>
      <c r="W435" s="257"/>
      <c r="X435" s="257"/>
      <c r="Y435" s="257"/>
      <c r="Z435" s="257"/>
      <c r="AA435" s="4"/>
      <c r="AB435" s="4"/>
      <c r="AC435" s="3"/>
      <c r="AD435" s="3"/>
    </row>
    <row r="436" spans="1:30" ht="18" customHeight="1" x14ac:dyDescent="0.45">
      <c r="A436" s="1"/>
      <c r="B436" s="10"/>
      <c r="C436" s="10"/>
      <c r="D436" s="10"/>
      <c r="E436" s="10"/>
      <c r="F436" s="10"/>
      <c r="G436" s="10"/>
      <c r="H436" s="10"/>
      <c r="I436" s="10"/>
      <c r="J436" s="10"/>
      <c r="K436" s="10"/>
      <c r="L436" s="259" t="s">
        <v>179</v>
      </c>
      <c r="M436" s="259"/>
      <c r="N436" s="259"/>
      <c r="O436" s="259"/>
      <c r="P436" s="259"/>
      <c r="Q436" s="259"/>
      <c r="R436" s="259"/>
      <c r="S436" s="259"/>
      <c r="T436" s="259"/>
      <c r="U436" s="259"/>
      <c r="V436" s="259"/>
      <c r="W436" s="259"/>
      <c r="X436" s="259"/>
      <c r="Y436" s="259"/>
      <c r="Z436" s="259"/>
      <c r="AA436" s="4"/>
      <c r="AB436" s="4"/>
      <c r="AC436" s="3"/>
      <c r="AD436" s="3"/>
    </row>
    <row r="437" spans="1:30" ht="18" customHeight="1" x14ac:dyDescent="0.45">
      <c r="A437" s="1"/>
      <c r="B437" s="10"/>
      <c r="C437" s="10"/>
      <c r="D437" s="10"/>
      <c r="E437" s="2"/>
      <c r="F437" s="2"/>
      <c r="G437" s="2"/>
      <c r="H437" s="10"/>
      <c r="I437" s="10"/>
      <c r="J437" s="10"/>
      <c r="K437" s="10"/>
      <c r="L437" s="161"/>
      <c r="M437" s="161"/>
      <c r="N437" s="161"/>
      <c r="O437" s="161"/>
      <c r="P437" s="161"/>
      <c r="Q437" s="161"/>
      <c r="R437" s="161"/>
      <c r="S437" s="161"/>
      <c r="T437" s="161"/>
      <c r="U437" s="161"/>
      <c r="V437" s="161"/>
      <c r="W437" s="161"/>
      <c r="X437" s="161"/>
      <c r="Y437" s="161"/>
      <c r="Z437" s="161"/>
      <c r="AA437" s="4"/>
      <c r="AB437" s="4"/>
      <c r="AC437" s="3"/>
      <c r="AD437" s="3"/>
    </row>
    <row r="438" spans="1:30" ht="18" customHeight="1" x14ac:dyDescent="0.45">
      <c r="A438" s="1"/>
      <c r="B438" s="10"/>
      <c r="C438" s="10"/>
      <c r="D438" s="10"/>
      <c r="E438" s="10"/>
      <c r="F438" s="10"/>
      <c r="G438" s="10"/>
      <c r="H438" s="10"/>
      <c r="I438" s="10"/>
      <c r="J438" s="10"/>
      <c r="K438" s="10"/>
      <c r="L438" s="161"/>
      <c r="M438" s="161"/>
      <c r="N438" s="161"/>
      <c r="O438" s="161"/>
      <c r="P438" s="161"/>
      <c r="Q438" s="161"/>
      <c r="R438" s="161"/>
      <c r="S438" s="161"/>
      <c r="T438" s="161"/>
      <c r="U438" s="161"/>
      <c r="V438" s="161"/>
      <c r="W438" s="161"/>
      <c r="X438" s="161"/>
      <c r="Y438" s="161"/>
      <c r="Z438" s="161"/>
      <c r="AA438" s="4"/>
      <c r="AB438" s="4"/>
      <c r="AC438" s="3"/>
      <c r="AD438" s="3"/>
    </row>
    <row r="439" spans="1:30" ht="18" customHeight="1" x14ac:dyDescent="0.45">
      <c r="A439" s="1"/>
      <c r="B439" s="10"/>
      <c r="C439" s="10"/>
      <c r="D439" s="10"/>
      <c r="E439" s="61" t="s">
        <v>186</v>
      </c>
      <c r="F439" s="2"/>
      <c r="G439" s="59">
        <v>7560</v>
      </c>
      <c r="H439" s="10"/>
      <c r="I439" s="10"/>
      <c r="J439" s="10"/>
      <c r="K439" s="15" t="s">
        <v>107</v>
      </c>
      <c r="L439" s="257" t="s">
        <v>402</v>
      </c>
      <c r="M439" s="257"/>
      <c r="N439" s="257"/>
      <c r="O439" s="257"/>
      <c r="P439" s="257"/>
      <c r="Q439" s="257"/>
      <c r="R439" s="257"/>
      <c r="S439" s="257"/>
      <c r="T439" s="257"/>
      <c r="U439" s="257"/>
      <c r="V439" s="257"/>
      <c r="W439" s="257"/>
      <c r="X439" s="257"/>
      <c r="Y439" s="257"/>
      <c r="Z439" s="257"/>
      <c r="AA439" s="4"/>
      <c r="AB439" s="4"/>
      <c r="AC439" s="3"/>
      <c r="AD439" s="3"/>
    </row>
    <row r="440" spans="1:30" ht="18" customHeight="1" x14ac:dyDescent="0.45">
      <c r="A440" s="1"/>
      <c r="B440" s="10"/>
      <c r="C440" s="10"/>
      <c r="D440" s="10"/>
      <c r="E440" s="10"/>
      <c r="F440" s="10"/>
      <c r="G440" s="10"/>
      <c r="H440" s="10"/>
      <c r="I440" s="10"/>
      <c r="J440" s="10"/>
      <c r="K440" s="10"/>
      <c r="L440" s="257"/>
      <c r="M440" s="257"/>
      <c r="N440" s="257"/>
      <c r="O440" s="257"/>
      <c r="P440" s="257"/>
      <c r="Q440" s="257"/>
      <c r="R440" s="257"/>
      <c r="S440" s="257"/>
      <c r="T440" s="257"/>
      <c r="U440" s="257"/>
      <c r="V440" s="257"/>
      <c r="W440" s="257"/>
      <c r="X440" s="257"/>
      <c r="Y440" s="257"/>
      <c r="Z440" s="257"/>
      <c r="AA440" s="4"/>
      <c r="AB440" s="4"/>
      <c r="AC440" s="3"/>
      <c r="AD440" s="3"/>
    </row>
    <row r="441" spans="1:30" ht="18" customHeight="1" x14ac:dyDescent="0.45">
      <c r="A441" s="1"/>
      <c r="B441" s="10"/>
      <c r="C441" s="10"/>
      <c r="D441" s="10"/>
      <c r="E441" s="10"/>
      <c r="F441" s="10"/>
      <c r="G441" s="10"/>
      <c r="H441" s="10"/>
      <c r="I441" s="10"/>
      <c r="J441" s="10"/>
      <c r="K441" s="10"/>
      <c r="L441" s="257"/>
      <c r="M441" s="257"/>
      <c r="N441" s="257"/>
      <c r="O441" s="257"/>
      <c r="P441" s="257"/>
      <c r="Q441" s="257"/>
      <c r="R441" s="257"/>
      <c r="S441" s="257"/>
      <c r="T441" s="257"/>
      <c r="U441" s="257"/>
      <c r="V441" s="257"/>
      <c r="W441" s="257"/>
      <c r="X441" s="257"/>
      <c r="Y441" s="257"/>
      <c r="Z441" s="257"/>
      <c r="AA441" s="4"/>
      <c r="AB441" s="4"/>
      <c r="AC441" s="3"/>
      <c r="AD441" s="3"/>
    </row>
    <row r="442" spans="1:30" ht="18" customHeight="1" x14ac:dyDescent="0.45">
      <c r="A442" s="1"/>
      <c r="B442" s="10"/>
      <c r="C442" s="10"/>
      <c r="D442" s="10"/>
      <c r="E442" s="10"/>
      <c r="F442" s="10"/>
      <c r="G442" s="10"/>
      <c r="H442" s="10"/>
      <c r="I442" s="10"/>
      <c r="J442" s="10"/>
      <c r="K442" s="10"/>
      <c r="L442" s="257" t="s">
        <v>190</v>
      </c>
      <c r="M442" s="257"/>
      <c r="N442" s="257"/>
      <c r="O442" s="257"/>
      <c r="P442" s="257"/>
      <c r="Q442" s="257"/>
      <c r="R442" s="257"/>
      <c r="S442" s="257"/>
      <c r="T442" s="257"/>
      <c r="U442" s="257"/>
      <c r="V442" s="257"/>
      <c r="W442" s="257"/>
      <c r="X442" s="257"/>
      <c r="Y442" s="257"/>
      <c r="Z442" s="257"/>
      <c r="AA442" s="4"/>
      <c r="AB442" s="4"/>
      <c r="AC442" s="3"/>
      <c r="AD442" s="3"/>
    </row>
    <row r="443" spans="1:30" ht="18" customHeight="1" x14ac:dyDescent="0.45">
      <c r="A443" s="1"/>
      <c r="B443" s="10"/>
      <c r="C443" s="10"/>
      <c r="D443" s="10"/>
      <c r="E443" s="10"/>
      <c r="F443" s="10"/>
      <c r="G443" s="10"/>
      <c r="H443" s="10"/>
      <c r="I443" s="10"/>
      <c r="J443" s="10"/>
      <c r="K443" s="10"/>
      <c r="L443" s="257"/>
      <c r="M443" s="257"/>
      <c r="N443" s="257"/>
      <c r="O443" s="257"/>
      <c r="P443" s="257"/>
      <c r="Q443" s="257"/>
      <c r="R443" s="257"/>
      <c r="S443" s="257"/>
      <c r="T443" s="257"/>
      <c r="U443" s="257"/>
      <c r="V443" s="257"/>
      <c r="W443" s="257"/>
      <c r="X443" s="257"/>
      <c r="Y443" s="257"/>
      <c r="Z443" s="257"/>
      <c r="AA443" s="4"/>
      <c r="AB443" s="4"/>
      <c r="AC443" s="3"/>
      <c r="AD443" s="3"/>
    </row>
    <row r="444" spans="1:30" ht="18" customHeight="1" x14ac:dyDescent="0.45">
      <c r="A444" s="1"/>
      <c r="B444" s="10"/>
      <c r="C444" s="10"/>
      <c r="D444" s="10"/>
      <c r="E444" s="10"/>
      <c r="F444" s="10"/>
      <c r="G444" s="10"/>
      <c r="H444" s="10"/>
      <c r="I444" s="10"/>
      <c r="J444" s="10"/>
      <c r="K444" s="10"/>
      <c r="L444" s="257"/>
      <c r="M444" s="257"/>
      <c r="N444" s="257"/>
      <c r="O444" s="257"/>
      <c r="P444" s="257"/>
      <c r="Q444" s="257"/>
      <c r="R444" s="257"/>
      <c r="S444" s="257"/>
      <c r="T444" s="257"/>
      <c r="U444" s="257"/>
      <c r="V444" s="257"/>
      <c r="W444" s="257"/>
      <c r="X444" s="257"/>
      <c r="Y444" s="257"/>
      <c r="Z444" s="257"/>
      <c r="AA444" s="4"/>
      <c r="AB444" s="4"/>
      <c r="AC444" s="3"/>
      <c r="AD444" s="3"/>
    </row>
    <row r="445" spans="1:30" ht="18" customHeight="1" x14ac:dyDescent="0.45">
      <c r="A445" s="1"/>
      <c r="B445" s="10"/>
      <c r="C445" s="10"/>
      <c r="D445" s="10"/>
      <c r="E445" s="10"/>
      <c r="F445" s="10"/>
      <c r="G445" s="10"/>
      <c r="H445" s="10"/>
      <c r="I445" s="10"/>
      <c r="J445" s="10"/>
      <c r="K445" s="10"/>
      <c r="L445" s="257" t="s">
        <v>189</v>
      </c>
      <c r="M445" s="257"/>
      <c r="N445" s="257"/>
      <c r="O445" s="257"/>
      <c r="P445" s="257"/>
      <c r="Q445" s="257"/>
      <c r="R445" s="257"/>
      <c r="S445" s="257"/>
      <c r="T445" s="257"/>
      <c r="U445" s="257"/>
      <c r="V445" s="257"/>
      <c r="W445" s="257"/>
      <c r="X445" s="257"/>
      <c r="Y445" s="257"/>
      <c r="Z445" s="257"/>
      <c r="AA445" s="4"/>
      <c r="AB445" s="4"/>
      <c r="AC445" s="3"/>
      <c r="AD445" s="3"/>
    </row>
    <row r="446" spans="1:30" ht="18" customHeight="1" x14ac:dyDescent="0.45">
      <c r="A446" s="1"/>
      <c r="B446" s="10"/>
      <c r="C446" s="10"/>
      <c r="D446" s="10"/>
      <c r="E446" s="10"/>
      <c r="F446" s="10"/>
      <c r="G446" s="10"/>
      <c r="H446" s="10"/>
      <c r="I446" s="10"/>
      <c r="J446" s="10"/>
      <c r="K446" s="10"/>
      <c r="L446" s="259" t="s">
        <v>179</v>
      </c>
      <c r="M446" s="259"/>
      <c r="N446" s="259"/>
      <c r="O446" s="259"/>
      <c r="P446" s="259"/>
      <c r="Q446" s="259"/>
      <c r="R446" s="259"/>
      <c r="S446" s="259"/>
      <c r="T446" s="259"/>
      <c r="U446" s="259"/>
      <c r="V446" s="259"/>
      <c r="W446" s="259"/>
      <c r="X446" s="259"/>
      <c r="Y446" s="259"/>
      <c r="Z446" s="259"/>
      <c r="AA446" s="4"/>
      <c r="AB446" s="4"/>
      <c r="AC446" s="3"/>
      <c r="AD446" s="3"/>
    </row>
    <row r="447" spans="1:30" ht="18" customHeight="1" x14ac:dyDescent="0.45">
      <c r="A447" s="1"/>
      <c r="B447" s="10"/>
      <c r="C447" s="10"/>
      <c r="D447" s="10"/>
      <c r="E447" s="10"/>
      <c r="F447" s="10"/>
      <c r="G447" s="10"/>
      <c r="H447" s="10"/>
      <c r="I447" s="10"/>
      <c r="J447" s="10"/>
      <c r="K447" s="10"/>
      <c r="L447" s="161"/>
      <c r="M447" s="161"/>
      <c r="N447" s="161"/>
      <c r="O447" s="161"/>
      <c r="P447" s="161"/>
      <c r="Q447" s="161"/>
      <c r="R447" s="161"/>
      <c r="S447" s="161"/>
      <c r="T447" s="161"/>
      <c r="U447" s="161"/>
      <c r="V447" s="161"/>
      <c r="W447" s="161"/>
      <c r="X447" s="161"/>
      <c r="Y447" s="161"/>
      <c r="Z447" s="161"/>
      <c r="AA447" s="4"/>
      <c r="AB447" s="4"/>
      <c r="AC447" s="3"/>
      <c r="AD447" s="3"/>
    </row>
    <row r="448" spans="1:30" ht="18" customHeight="1" x14ac:dyDescent="0.45">
      <c r="A448" s="1"/>
      <c r="B448" s="10"/>
      <c r="C448" s="10"/>
      <c r="D448" s="10"/>
      <c r="E448" s="10"/>
      <c r="F448" s="10"/>
      <c r="G448" s="10"/>
      <c r="H448" s="10"/>
      <c r="I448" s="10"/>
      <c r="J448" s="10"/>
      <c r="K448" s="10"/>
      <c r="L448" s="161"/>
      <c r="M448" s="161"/>
      <c r="N448" s="161"/>
      <c r="O448" s="161"/>
      <c r="P448" s="161"/>
      <c r="Q448" s="161"/>
      <c r="R448" s="161"/>
      <c r="S448" s="161"/>
      <c r="T448" s="161"/>
      <c r="U448" s="161"/>
      <c r="V448" s="161"/>
      <c r="W448" s="161"/>
      <c r="X448" s="161"/>
      <c r="Y448" s="161"/>
      <c r="Z448" s="161"/>
      <c r="AA448" s="4"/>
      <c r="AB448" s="4"/>
      <c r="AC448" s="3"/>
      <c r="AD448" s="3"/>
    </row>
    <row r="449" spans="1:30" ht="18" customHeight="1" x14ac:dyDescent="0.45">
      <c r="A449" s="1"/>
      <c r="B449" s="10"/>
      <c r="C449" s="10"/>
      <c r="D449" s="10"/>
      <c r="E449" s="10"/>
      <c r="F449" s="10"/>
      <c r="G449" s="10"/>
      <c r="H449" s="10"/>
      <c r="I449" s="10"/>
      <c r="J449" s="10"/>
      <c r="K449" s="10"/>
      <c r="L449" s="10"/>
      <c r="M449" s="10"/>
      <c r="N449" s="10"/>
      <c r="O449" s="4"/>
      <c r="P449" s="4"/>
      <c r="Q449" s="4"/>
      <c r="R449" s="4"/>
      <c r="S449" s="4"/>
      <c r="T449" s="4"/>
      <c r="U449" s="4"/>
      <c r="V449" s="4"/>
      <c r="W449" s="4"/>
      <c r="X449" s="4"/>
      <c r="Y449" s="4"/>
      <c r="Z449" s="4"/>
      <c r="AA449" s="4"/>
      <c r="AB449" s="4"/>
      <c r="AC449" s="3"/>
      <c r="AD449" s="3"/>
    </row>
    <row r="450" spans="1:30" ht="18" customHeight="1" x14ac:dyDescent="0.45">
      <c r="A450" s="1"/>
      <c r="B450" s="10"/>
      <c r="C450" s="11" t="s">
        <v>41</v>
      </c>
      <c r="D450" s="12"/>
      <c r="E450" s="13"/>
      <c r="F450" s="13"/>
      <c r="G450" s="11"/>
      <c r="H450" s="12"/>
      <c r="I450" s="13"/>
      <c r="J450" s="10"/>
      <c r="K450" s="2"/>
      <c r="L450" s="2"/>
      <c r="M450" s="2"/>
      <c r="N450" s="2"/>
      <c r="O450" s="2"/>
      <c r="P450" s="2"/>
      <c r="Q450" s="2"/>
      <c r="R450" s="2"/>
      <c r="S450" s="2"/>
      <c r="T450" s="2"/>
      <c r="U450" s="2"/>
      <c r="V450" s="2"/>
      <c r="W450" s="2"/>
      <c r="X450" s="2"/>
      <c r="Y450" s="2"/>
      <c r="Z450" s="2"/>
      <c r="AA450" s="4"/>
      <c r="AB450" s="4"/>
      <c r="AC450" s="3"/>
      <c r="AD450" s="3"/>
    </row>
    <row r="451" spans="1:30" ht="18" customHeight="1" x14ac:dyDescent="0.45">
      <c r="A451" s="1"/>
      <c r="B451" s="10"/>
      <c r="C451" s="10"/>
      <c r="D451" s="10"/>
      <c r="E451" s="10"/>
      <c r="F451" s="10"/>
      <c r="G451" s="10"/>
      <c r="H451" s="10"/>
      <c r="I451" s="10"/>
      <c r="J451" s="10"/>
      <c r="K451" s="2"/>
      <c r="L451" s="2"/>
      <c r="M451" s="2"/>
      <c r="N451" s="2"/>
      <c r="O451" s="2"/>
      <c r="P451" s="2"/>
      <c r="Q451" s="2"/>
      <c r="R451" s="2"/>
      <c r="S451" s="2"/>
      <c r="T451" s="2"/>
      <c r="U451" s="2"/>
      <c r="V451" s="2"/>
      <c r="W451" s="2"/>
      <c r="X451" s="2"/>
      <c r="Y451" s="2"/>
      <c r="Z451" s="2"/>
      <c r="AA451" s="4"/>
      <c r="AB451" s="4"/>
      <c r="AC451" s="3"/>
      <c r="AD451" s="3"/>
    </row>
    <row r="452" spans="1:30" ht="18" customHeight="1" x14ac:dyDescent="0.45">
      <c r="A452" s="1"/>
      <c r="B452" s="10"/>
      <c r="C452" s="10"/>
      <c r="D452" s="2" t="s">
        <v>42</v>
      </c>
      <c r="E452" s="10"/>
      <c r="F452" s="10"/>
      <c r="G452" s="10"/>
      <c r="H452" s="10"/>
      <c r="I452" s="10"/>
      <c r="J452" s="10"/>
      <c r="K452" s="2"/>
      <c r="L452" s="2"/>
      <c r="M452" s="2"/>
      <c r="N452" s="2"/>
      <c r="O452" s="2"/>
      <c r="P452" s="2"/>
      <c r="Q452" s="2"/>
      <c r="R452" s="2"/>
      <c r="S452" s="2"/>
      <c r="T452" s="2"/>
      <c r="U452" s="2"/>
      <c r="V452" s="2"/>
      <c r="W452" s="2"/>
      <c r="X452" s="2"/>
      <c r="Y452" s="2"/>
      <c r="Z452" s="2"/>
      <c r="AA452" s="4"/>
      <c r="AB452" s="4"/>
      <c r="AC452" s="3"/>
      <c r="AD452" s="3"/>
    </row>
    <row r="453" spans="1:30" ht="18" customHeight="1" x14ac:dyDescent="0.45">
      <c r="A453" s="1"/>
      <c r="B453" s="10"/>
      <c r="C453" s="10"/>
      <c r="D453" s="62"/>
      <c r="E453" s="63"/>
      <c r="F453" s="63"/>
      <c r="G453" s="63"/>
      <c r="H453" s="64"/>
      <c r="I453" s="10"/>
      <c r="J453" s="10"/>
      <c r="K453" s="15" t="s">
        <v>43</v>
      </c>
      <c r="L453" s="268" t="s">
        <v>245</v>
      </c>
      <c r="M453" s="268"/>
      <c r="N453" s="268"/>
      <c r="O453" s="268"/>
      <c r="P453" s="268"/>
      <c r="Q453" s="268"/>
      <c r="R453" s="268"/>
      <c r="S453" s="268"/>
      <c r="T453" s="268"/>
      <c r="U453" s="268"/>
      <c r="V453" s="268"/>
      <c r="W453" s="268"/>
      <c r="X453" s="268"/>
      <c r="Y453" s="268"/>
      <c r="Z453" s="268"/>
      <c r="AA453" s="4"/>
      <c r="AB453" s="4"/>
      <c r="AC453" s="3"/>
      <c r="AD453" s="3"/>
    </row>
    <row r="454" spans="1:30" ht="18" customHeight="1" x14ac:dyDescent="0.45">
      <c r="A454" s="1"/>
      <c r="B454" s="10"/>
      <c r="C454" s="10"/>
      <c r="D454" s="10"/>
      <c r="E454" s="10"/>
      <c r="F454" s="10"/>
      <c r="G454" s="10"/>
      <c r="H454" s="10"/>
      <c r="I454" s="10"/>
      <c r="J454" s="10"/>
      <c r="K454" s="10"/>
      <c r="L454" s="268"/>
      <c r="M454" s="268"/>
      <c r="N454" s="268"/>
      <c r="O454" s="268"/>
      <c r="P454" s="268"/>
      <c r="Q454" s="268"/>
      <c r="R454" s="268"/>
      <c r="S454" s="268"/>
      <c r="T454" s="268"/>
      <c r="U454" s="268"/>
      <c r="V454" s="268"/>
      <c r="W454" s="268"/>
      <c r="X454" s="268"/>
      <c r="Y454" s="268"/>
      <c r="Z454" s="268"/>
      <c r="AA454" s="4"/>
      <c r="AB454" s="4"/>
      <c r="AC454" s="3"/>
      <c r="AD454" s="3"/>
    </row>
    <row r="455" spans="1:30" ht="18" customHeight="1" x14ac:dyDescent="0.45">
      <c r="A455" s="1"/>
      <c r="B455" s="10"/>
      <c r="C455" s="10"/>
      <c r="D455" s="10"/>
      <c r="E455" s="10"/>
      <c r="F455" s="10"/>
      <c r="G455" s="10"/>
      <c r="H455" s="10"/>
      <c r="I455" s="10"/>
      <c r="J455" s="10"/>
      <c r="K455" s="10"/>
      <c r="L455" s="268"/>
      <c r="M455" s="268"/>
      <c r="N455" s="268"/>
      <c r="O455" s="268"/>
      <c r="P455" s="268"/>
      <c r="Q455" s="268"/>
      <c r="R455" s="268"/>
      <c r="S455" s="268"/>
      <c r="T455" s="268"/>
      <c r="U455" s="268"/>
      <c r="V455" s="268"/>
      <c r="W455" s="268"/>
      <c r="X455" s="268"/>
      <c r="Y455" s="268"/>
      <c r="Z455" s="268"/>
      <c r="AA455" s="4"/>
      <c r="AB455" s="4"/>
      <c r="AC455" s="3"/>
      <c r="AD455" s="3"/>
    </row>
    <row r="456" spans="1:30" ht="18" customHeight="1" x14ac:dyDescent="0.45">
      <c r="A456" s="1"/>
      <c r="B456" s="10"/>
      <c r="C456" s="10"/>
      <c r="D456" s="10"/>
      <c r="E456" s="10"/>
      <c r="F456" s="10"/>
      <c r="G456" s="10"/>
      <c r="H456" s="10"/>
      <c r="I456" s="10"/>
      <c r="J456" s="10"/>
      <c r="K456" s="10"/>
      <c r="L456" s="268"/>
      <c r="M456" s="268"/>
      <c r="N456" s="268"/>
      <c r="O456" s="268"/>
      <c r="P456" s="268"/>
      <c r="Q456" s="268"/>
      <c r="R456" s="268"/>
      <c r="S456" s="268"/>
      <c r="T456" s="268"/>
      <c r="U456" s="268"/>
      <c r="V456" s="268"/>
      <c r="W456" s="268"/>
      <c r="X456" s="268"/>
      <c r="Y456" s="268"/>
      <c r="Z456" s="268"/>
      <c r="AA456" s="4"/>
      <c r="AB456" s="4"/>
      <c r="AC456" s="3"/>
      <c r="AD456" s="3"/>
    </row>
    <row r="457" spans="1:30" ht="18" customHeight="1" x14ac:dyDescent="0.45">
      <c r="A457" s="1"/>
      <c r="B457" s="10"/>
      <c r="C457" s="10"/>
      <c r="D457" s="10"/>
      <c r="E457" s="10"/>
      <c r="F457" s="10"/>
      <c r="G457" s="10"/>
      <c r="H457" s="10"/>
      <c r="I457" s="10"/>
      <c r="J457" s="10"/>
      <c r="K457" s="10"/>
      <c r="L457" s="162"/>
      <c r="M457" s="162"/>
      <c r="N457" s="162"/>
      <c r="O457" s="162"/>
      <c r="P457" s="162"/>
      <c r="Q457" s="162"/>
      <c r="R457" s="162"/>
      <c r="S457" s="162"/>
      <c r="T457" s="162"/>
      <c r="U457" s="162"/>
      <c r="V457" s="162"/>
      <c r="W457" s="162"/>
      <c r="X457" s="162"/>
      <c r="Y457" s="162"/>
      <c r="Z457" s="162"/>
      <c r="AA457" s="4"/>
      <c r="AB457" s="4"/>
      <c r="AC457" s="3"/>
      <c r="AD457" s="3"/>
    </row>
    <row r="458" spans="1:30" ht="18" customHeight="1" x14ac:dyDescent="0.45">
      <c r="A458" s="1"/>
      <c r="B458" s="10"/>
      <c r="C458" s="10"/>
      <c r="D458" s="10"/>
      <c r="E458" s="10"/>
      <c r="F458" s="10"/>
      <c r="G458" s="10"/>
      <c r="H458" s="10"/>
      <c r="I458" s="10"/>
      <c r="J458" s="10"/>
      <c r="K458" s="10"/>
      <c r="L458" s="18"/>
      <c r="M458" s="10"/>
      <c r="N458" s="10"/>
      <c r="O458" s="4"/>
      <c r="P458" s="4"/>
      <c r="Q458" s="4"/>
      <c r="R458" s="4"/>
      <c r="S458" s="4"/>
      <c r="T458" s="4"/>
      <c r="U458" s="4"/>
      <c r="V458" s="4"/>
      <c r="W458" s="4"/>
      <c r="X458" s="4"/>
      <c r="Y458" s="4"/>
      <c r="Z458" s="4"/>
      <c r="AA458" s="4"/>
      <c r="AB458" s="4"/>
      <c r="AC458" s="3"/>
      <c r="AD458" s="3"/>
    </row>
    <row r="459" spans="1:30" ht="18" customHeight="1" x14ac:dyDescent="0.45">
      <c r="A459" s="1"/>
      <c r="B459" s="65"/>
      <c r="C459" s="65"/>
      <c r="D459" s="65"/>
      <c r="E459" s="65"/>
      <c r="F459" s="65"/>
      <c r="G459" s="65"/>
      <c r="H459" s="65"/>
      <c r="I459" s="65"/>
      <c r="J459" s="65"/>
      <c r="K459" s="65"/>
      <c r="L459" s="65"/>
      <c r="M459" s="65"/>
      <c r="N459" s="65"/>
      <c r="O459" s="66"/>
      <c r="P459" s="66"/>
      <c r="Q459" s="66"/>
      <c r="R459" s="66"/>
      <c r="S459" s="66"/>
      <c r="T459" s="66"/>
      <c r="U459" s="66"/>
      <c r="V459" s="66"/>
      <c r="W459" s="66"/>
      <c r="X459" s="66"/>
      <c r="Y459" s="66"/>
      <c r="Z459" s="66"/>
      <c r="AA459" s="66"/>
      <c r="AB459" s="66"/>
      <c r="AC459" s="3"/>
      <c r="AD459" s="3"/>
    </row>
    <row r="460" spans="1:30" ht="18" customHeight="1" x14ac:dyDescent="0.45">
      <c r="A460" s="1"/>
      <c r="B460" s="65"/>
      <c r="C460" s="65"/>
      <c r="D460" s="65"/>
      <c r="E460" s="65"/>
      <c r="F460" s="65"/>
      <c r="G460" s="65"/>
      <c r="H460" s="65"/>
      <c r="I460" s="65"/>
      <c r="J460" s="65"/>
      <c r="K460" s="65"/>
      <c r="L460" s="65"/>
      <c r="M460" s="65"/>
      <c r="N460" s="65"/>
      <c r="O460" s="66"/>
      <c r="P460" s="66"/>
      <c r="Q460" s="66"/>
      <c r="R460" s="66"/>
      <c r="S460" s="66"/>
      <c r="T460" s="66"/>
      <c r="U460" s="66"/>
      <c r="V460" s="66"/>
      <c r="W460" s="66"/>
      <c r="X460" s="66"/>
      <c r="Y460" s="66"/>
      <c r="Z460" s="66"/>
      <c r="AA460" s="66"/>
      <c r="AB460" s="66"/>
      <c r="AC460" s="3"/>
      <c r="AD460" s="3"/>
    </row>
    <row r="461" spans="1:30" ht="15" customHeight="1" x14ac:dyDescent="0.35">
      <c r="A461" s="1"/>
      <c r="B461" s="67"/>
      <c r="C461" s="1"/>
      <c r="D461" s="1"/>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sheetData>
  <sheetProtection algorithmName="SHA-512" hashValue="0bmIyn5hBRYLj2r7+PQ1+MMKAVPDcM7jWN7gcxsT/SmzuR6uYEVufOXxKuavci70l2Q18Y0FAIKS72gQfNNaPg==" saltValue="dadfHfxjfXEHfh91SiYhmA==" spinCount="100000" sheet="1" formatCells="0" formatColumns="0" formatRows="0" insertColumns="0" insertRows="0" insertHyperlinks="0" deleteColumns="0" deleteRows="0" sort="0" autoFilter="0" pivotTables="0"/>
  <mergeCells count="112">
    <mergeCell ref="D319:D320"/>
    <mergeCell ref="E319:E320"/>
    <mergeCell ref="C318:C320"/>
    <mergeCell ref="L319:Y323"/>
    <mergeCell ref="L324:Z326"/>
    <mergeCell ref="L349:Z352"/>
    <mergeCell ref="L336:Z339"/>
    <mergeCell ref="L383:Z385"/>
    <mergeCell ref="L386:Z387"/>
    <mergeCell ref="L362:Z364"/>
    <mergeCell ref="L365:Z365"/>
    <mergeCell ref="L334:Z335"/>
    <mergeCell ref="L342:Z346"/>
    <mergeCell ref="L359:Z361"/>
    <mergeCell ref="L376:Z379"/>
    <mergeCell ref="L353:Z354"/>
    <mergeCell ref="L355:Z358"/>
    <mergeCell ref="L328:Y332"/>
    <mergeCell ref="L453:Z456"/>
    <mergeCell ref="L402:Z403"/>
    <mergeCell ref="L409:Z409"/>
    <mergeCell ref="L412:Z413"/>
    <mergeCell ref="L414:Z414"/>
    <mergeCell ref="L392:Z394"/>
    <mergeCell ref="L395:Z396"/>
    <mergeCell ref="L420:Z421"/>
    <mergeCell ref="L446:Z446"/>
    <mergeCell ref="L431:Z431"/>
    <mergeCell ref="L434:Z435"/>
    <mergeCell ref="L436:Z436"/>
    <mergeCell ref="L442:Z444"/>
    <mergeCell ref="L445:Z445"/>
    <mergeCell ref="L415:Z415"/>
    <mergeCell ref="L406:Z408"/>
    <mergeCell ref="L399:Z401"/>
    <mergeCell ref="L418:Z419"/>
    <mergeCell ref="L422:Z422"/>
    <mergeCell ref="L425:Z428"/>
    <mergeCell ref="L429:Z430"/>
    <mergeCell ref="L439:Z441"/>
    <mergeCell ref="L303:Z306"/>
    <mergeCell ref="L307:Z308"/>
    <mergeCell ref="F319:F320"/>
    <mergeCell ref="L272:Z274"/>
    <mergeCell ref="L275:Z278"/>
    <mergeCell ref="H285:H286"/>
    <mergeCell ref="L286:Y286"/>
    <mergeCell ref="L292:Z294"/>
    <mergeCell ref="L290:Z291"/>
    <mergeCell ref="L298:Z299"/>
    <mergeCell ref="D287:E287"/>
    <mergeCell ref="C233:D233"/>
    <mergeCell ref="L263:Z265"/>
    <mergeCell ref="L201:Z201"/>
    <mergeCell ref="L202:Z203"/>
    <mergeCell ref="L208:Z215"/>
    <mergeCell ref="L224:Z224"/>
    <mergeCell ref="H231:H232"/>
    <mergeCell ref="L232:Z234"/>
    <mergeCell ref="L219:Z223"/>
    <mergeCell ref="L258:Z259"/>
    <mergeCell ref="L287:Y287"/>
    <mergeCell ref="L235:Z236"/>
    <mergeCell ref="L238:Z241"/>
    <mergeCell ref="L245:Z253"/>
    <mergeCell ref="L254:Z255"/>
    <mergeCell ref="L172:Z173"/>
    <mergeCell ref="L174:Z175"/>
    <mergeCell ref="L188:Y191"/>
    <mergeCell ref="L192:Z194"/>
    <mergeCell ref="L198:Z200"/>
    <mergeCell ref="L134:Z136"/>
    <mergeCell ref="D140:G140"/>
    <mergeCell ref="L140:Z143"/>
    <mergeCell ref="L153:Z154"/>
    <mergeCell ref="D154:F154"/>
    <mergeCell ref="L160:Z168"/>
    <mergeCell ref="L179:Z181"/>
    <mergeCell ref="D179:F179"/>
    <mergeCell ref="L157:Z159"/>
    <mergeCell ref="L169:Z170"/>
    <mergeCell ref="L183:Z184"/>
    <mergeCell ref="L118:Z118"/>
    <mergeCell ref="L119:Z120"/>
    <mergeCell ref="D122:G122"/>
    <mergeCell ref="L122:Y122"/>
    <mergeCell ref="L125:Z126"/>
    <mergeCell ref="D130:G130"/>
    <mergeCell ref="L130:Z133"/>
    <mergeCell ref="L105:Z106"/>
    <mergeCell ref="L107:Z108"/>
    <mergeCell ref="L116:Z117"/>
    <mergeCell ref="L99:Z101"/>
    <mergeCell ref="I33:J33"/>
    <mergeCell ref="L90:Z91"/>
    <mergeCell ref="F3:P4"/>
    <mergeCell ref="F5:P8"/>
    <mergeCell ref="C20:Y20"/>
    <mergeCell ref="C21:Y21"/>
    <mergeCell ref="C24:Y24"/>
    <mergeCell ref="I32:J32"/>
    <mergeCell ref="C35:Y37"/>
    <mergeCell ref="C68:Y69"/>
    <mergeCell ref="L86:Z89"/>
    <mergeCell ref="G75:H75"/>
    <mergeCell ref="L75:Z75"/>
    <mergeCell ref="C22:Y22"/>
    <mergeCell ref="C71:Y71"/>
    <mergeCell ref="L81:Z84"/>
    <mergeCell ref="L95:Z97"/>
    <mergeCell ref="C46:L46"/>
    <mergeCell ref="N46:AA46"/>
  </mergeCells>
  <dataValidations count="1">
    <dataValidation allowBlank="1" showErrorMessage="1" sqref="H81" xr:uid="{00000000-0002-0000-0000-000000000000}"/>
  </dataValidations>
  <hyperlinks>
    <hyperlink ref="C46" r:id="rId1" xr:uid="{00000000-0004-0000-0000-000000000000}"/>
    <hyperlink ref="L118" r:id="rId2" xr:uid="{00000000-0004-0000-0000-000001000000}"/>
    <hyperlink ref="L119" r:id="rId3" xr:uid="{00000000-0004-0000-0000-000002000000}"/>
    <hyperlink ref="N46" r:id="rId4" xr:uid="{052D02FA-3CBB-4A7A-B5F8-7F2DD5AF439E}"/>
  </hyperlinks>
  <pageMargins left="0.25" right="0.25" top="1.1437499999999998" bottom="1.1437499999999998" header="0.75" footer="0.75"/>
  <pageSetup paperSize="9" fitToWidth="0" fitToHeight="0"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E5E0-2E0C-4689-9BD3-1D3703B1432F}">
  <dimension ref="A1:U58"/>
  <sheetViews>
    <sheetView showGridLines="0" zoomScale="85" zoomScaleNormal="85" workbookViewId="0">
      <selection activeCell="D6" sqref="D6:K8"/>
    </sheetView>
  </sheetViews>
  <sheetFormatPr baseColWidth="10" defaultColWidth="11.08203125" defaultRowHeight="14" x14ac:dyDescent="0.3"/>
  <cols>
    <col min="1" max="1" width="11.08203125" customWidth="1"/>
    <col min="2" max="2" width="33.83203125" customWidth="1"/>
    <col min="3" max="20" width="9.6640625" customWidth="1"/>
  </cols>
  <sheetData>
    <row r="1" spans="1:21" ht="14.5" x14ac:dyDescent="0.35">
      <c r="A1" s="1"/>
      <c r="B1" s="1"/>
      <c r="C1" s="1"/>
      <c r="D1" s="1"/>
      <c r="E1" s="1"/>
      <c r="F1" s="1"/>
      <c r="G1" s="1"/>
      <c r="H1" s="1"/>
      <c r="I1" s="1"/>
      <c r="J1" s="1"/>
      <c r="K1" s="1"/>
      <c r="L1" s="1"/>
      <c r="M1" s="1"/>
      <c r="N1" s="1"/>
      <c r="O1" s="1"/>
      <c r="P1" s="1"/>
      <c r="Q1" s="1"/>
      <c r="R1" s="1"/>
      <c r="S1" s="1"/>
      <c r="T1" s="1"/>
      <c r="U1" s="1"/>
    </row>
    <row r="2" spans="1:21" ht="14.5" x14ac:dyDescent="0.35">
      <c r="A2" s="1"/>
      <c r="B2" s="1"/>
      <c r="C2" s="1"/>
      <c r="D2" s="1"/>
      <c r="E2" s="1"/>
      <c r="F2" s="1"/>
      <c r="G2" s="1"/>
      <c r="H2" s="1"/>
      <c r="I2" s="1"/>
      <c r="J2" s="1"/>
      <c r="K2" s="1"/>
      <c r="L2" s="1"/>
      <c r="M2" s="1"/>
      <c r="N2" s="1"/>
      <c r="O2" s="1"/>
      <c r="P2" s="1"/>
      <c r="Q2" s="1"/>
      <c r="R2" s="1"/>
      <c r="S2" s="1"/>
      <c r="T2" s="1"/>
      <c r="U2" s="1"/>
    </row>
    <row r="3" spans="1:21" ht="14.5" customHeight="1" x14ac:dyDescent="0.35">
      <c r="A3" s="1"/>
      <c r="B3" s="1"/>
      <c r="C3" s="1"/>
      <c r="D3" s="285" t="s">
        <v>44</v>
      </c>
      <c r="E3" s="285"/>
      <c r="F3" s="285"/>
      <c r="G3" s="285"/>
      <c r="H3" s="285"/>
      <c r="I3" s="285"/>
      <c r="J3" s="285"/>
      <c r="K3" s="285"/>
      <c r="L3" s="1"/>
      <c r="M3" s="1"/>
      <c r="N3" s="1"/>
      <c r="O3" s="1"/>
      <c r="P3" s="1"/>
      <c r="Q3" s="1"/>
      <c r="R3" s="1"/>
      <c r="S3" s="1"/>
      <c r="T3" s="1"/>
      <c r="U3" s="1"/>
    </row>
    <row r="4" spans="1:21" ht="14.5" customHeight="1" x14ac:dyDescent="0.35">
      <c r="A4" s="1"/>
      <c r="B4" s="1"/>
      <c r="C4" s="1"/>
      <c r="D4" s="285"/>
      <c r="E4" s="285"/>
      <c r="F4" s="285"/>
      <c r="G4" s="285"/>
      <c r="H4" s="285"/>
      <c r="I4" s="285"/>
      <c r="J4" s="285"/>
      <c r="K4" s="285"/>
      <c r="L4" s="1"/>
      <c r="M4" s="1"/>
      <c r="N4" s="1"/>
      <c r="O4" s="1"/>
      <c r="P4" s="1"/>
      <c r="Q4" s="1"/>
      <c r="R4" s="1"/>
      <c r="S4" s="1"/>
      <c r="T4" s="1"/>
      <c r="U4" s="1"/>
    </row>
    <row r="5" spans="1:21" ht="14.5" customHeight="1" x14ac:dyDescent="0.35">
      <c r="A5" s="1"/>
      <c r="B5" s="1"/>
      <c r="C5" s="1"/>
      <c r="D5" s="285"/>
      <c r="E5" s="285"/>
      <c r="F5" s="285"/>
      <c r="G5" s="285"/>
      <c r="H5" s="285"/>
      <c r="I5" s="285"/>
      <c r="J5" s="285"/>
      <c r="K5" s="285"/>
      <c r="L5" s="1"/>
      <c r="M5" s="1"/>
      <c r="N5" s="1"/>
      <c r="O5" s="1"/>
      <c r="P5" s="1"/>
      <c r="Q5" s="1"/>
      <c r="R5" s="1"/>
      <c r="S5" s="1"/>
      <c r="T5" s="1"/>
      <c r="U5" s="1"/>
    </row>
    <row r="6" spans="1:21" ht="14.5" customHeight="1" x14ac:dyDescent="0.35">
      <c r="A6" s="1"/>
      <c r="B6" s="1"/>
      <c r="C6" s="1"/>
      <c r="D6" s="286" t="s">
        <v>404</v>
      </c>
      <c r="E6" s="286"/>
      <c r="F6" s="286"/>
      <c r="G6" s="286"/>
      <c r="H6" s="286"/>
      <c r="I6" s="286"/>
      <c r="J6" s="286"/>
      <c r="K6" s="286"/>
      <c r="L6" s="1"/>
      <c r="M6" s="1"/>
      <c r="N6" s="1"/>
      <c r="O6" s="1"/>
      <c r="P6" s="1"/>
      <c r="Q6" s="1"/>
      <c r="R6" s="1"/>
      <c r="S6" s="1"/>
      <c r="T6" s="1"/>
      <c r="U6" s="1"/>
    </row>
    <row r="7" spans="1:21" ht="14.5" customHeight="1" x14ac:dyDescent="0.35">
      <c r="A7" s="1"/>
      <c r="B7" s="1"/>
      <c r="C7" s="1"/>
      <c r="D7" s="286"/>
      <c r="E7" s="286"/>
      <c r="F7" s="286"/>
      <c r="G7" s="286"/>
      <c r="H7" s="286"/>
      <c r="I7" s="286"/>
      <c r="J7" s="286"/>
      <c r="K7" s="286"/>
      <c r="L7" s="1"/>
      <c r="M7" s="1"/>
      <c r="N7" s="1"/>
      <c r="O7" s="1"/>
      <c r="P7" s="1"/>
      <c r="Q7" s="1"/>
      <c r="R7" s="1"/>
      <c r="S7" s="1"/>
      <c r="T7" s="1"/>
      <c r="U7" s="1"/>
    </row>
    <row r="8" spans="1:21" ht="14.5" customHeight="1" x14ac:dyDescent="0.35">
      <c r="A8" s="1"/>
      <c r="B8" s="1"/>
      <c r="C8" s="1"/>
      <c r="D8" s="286"/>
      <c r="E8" s="286"/>
      <c r="F8" s="286"/>
      <c r="G8" s="286"/>
      <c r="H8" s="286"/>
      <c r="I8" s="286"/>
      <c r="J8" s="286"/>
      <c r="K8" s="286"/>
      <c r="L8" s="1"/>
      <c r="M8" s="1"/>
      <c r="N8" s="1"/>
      <c r="O8" s="1"/>
      <c r="P8" s="1"/>
      <c r="Q8" s="1"/>
      <c r="R8" s="1"/>
      <c r="S8" s="1"/>
      <c r="T8" s="1"/>
      <c r="U8" s="1"/>
    </row>
    <row r="9" spans="1:21" ht="14.5" x14ac:dyDescent="0.35">
      <c r="A9" s="1"/>
      <c r="B9" s="1"/>
      <c r="C9" s="1"/>
      <c r="D9" s="1"/>
      <c r="E9" s="1"/>
      <c r="F9" s="1"/>
      <c r="G9" s="1"/>
      <c r="H9" s="1"/>
      <c r="I9" s="1"/>
      <c r="J9" s="1"/>
      <c r="K9" s="1"/>
      <c r="L9" s="1"/>
      <c r="M9" s="1"/>
      <c r="N9" s="1"/>
      <c r="O9" s="1"/>
      <c r="P9" s="1"/>
      <c r="Q9" s="1"/>
      <c r="R9" s="1"/>
      <c r="S9" s="1"/>
      <c r="T9" s="1"/>
      <c r="U9" s="1"/>
    </row>
    <row r="10" spans="1:21" ht="14.5" x14ac:dyDescent="0.35">
      <c r="A10" s="1"/>
      <c r="B10" s="1"/>
      <c r="C10" s="1"/>
      <c r="D10" s="1"/>
      <c r="E10" s="1"/>
      <c r="F10" s="1"/>
      <c r="G10" s="1"/>
      <c r="H10" s="1"/>
      <c r="I10" s="1"/>
      <c r="J10" s="1"/>
      <c r="K10" s="1"/>
      <c r="L10" s="1"/>
      <c r="M10" s="1"/>
      <c r="N10" s="1"/>
      <c r="O10" s="1"/>
      <c r="P10" s="1"/>
      <c r="Q10" s="1"/>
      <c r="R10" s="1"/>
      <c r="S10" s="1"/>
      <c r="T10" s="1"/>
      <c r="U10" s="1"/>
    </row>
    <row r="11" spans="1:21" ht="15" thickBot="1" x14ac:dyDescent="0.4">
      <c r="A11" s="1"/>
      <c r="B11" s="1"/>
      <c r="C11" s="1"/>
      <c r="D11" s="1"/>
      <c r="E11" s="1"/>
      <c r="F11" s="1"/>
      <c r="G11" s="1"/>
      <c r="H11" s="1"/>
      <c r="I11" s="1"/>
      <c r="J11" s="1"/>
      <c r="K11" s="1"/>
      <c r="L11" s="1"/>
      <c r="M11" s="1"/>
      <c r="N11" s="1"/>
      <c r="O11" s="1"/>
      <c r="P11" s="1"/>
      <c r="Q11" s="1"/>
      <c r="R11" s="1"/>
      <c r="S11" s="1"/>
      <c r="T11" s="1"/>
      <c r="U11" s="1"/>
    </row>
    <row r="12" spans="1:21" ht="15" customHeight="1" thickBot="1" x14ac:dyDescent="0.4">
      <c r="A12" s="1"/>
      <c r="B12" s="287" t="s">
        <v>349</v>
      </c>
      <c r="C12" s="254" t="s">
        <v>286</v>
      </c>
      <c r="D12" s="255"/>
      <c r="E12" s="255"/>
      <c r="F12" s="255"/>
      <c r="G12" s="255"/>
      <c r="H12" s="255"/>
      <c r="I12" s="255"/>
      <c r="J12" s="255"/>
      <c r="K12" s="255"/>
      <c r="L12" s="255"/>
      <c r="M12" s="255"/>
      <c r="N12" s="256"/>
      <c r="O12" s="254" t="s">
        <v>262</v>
      </c>
      <c r="P12" s="255"/>
      <c r="Q12" s="255"/>
      <c r="R12" s="255"/>
      <c r="S12" s="255"/>
      <c r="T12" s="255"/>
      <c r="U12" s="256"/>
    </row>
    <row r="13" spans="1:21" ht="15" thickBot="1" x14ac:dyDescent="0.4">
      <c r="A13" s="1"/>
      <c r="B13" s="288"/>
      <c r="C13" s="254" t="s">
        <v>259</v>
      </c>
      <c r="D13" s="255"/>
      <c r="E13" s="255"/>
      <c r="F13" s="255"/>
      <c r="G13" s="255"/>
      <c r="H13" s="256"/>
      <c r="I13" s="254" t="s">
        <v>260</v>
      </c>
      <c r="J13" s="255"/>
      <c r="K13" s="256"/>
      <c r="L13" s="254" t="s">
        <v>261</v>
      </c>
      <c r="M13" s="255"/>
      <c r="N13" s="256"/>
      <c r="O13" s="254" t="s">
        <v>259</v>
      </c>
      <c r="P13" s="255"/>
      <c r="Q13" s="256"/>
      <c r="R13" s="254" t="s">
        <v>260</v>
      </c>
      <c r="S13" s="256"/>
      <c r="T13" s="254" t="s">
        <v>295</v>
      </c>
      <c r="U13" s="256"/>
    </row>
    <row r="14" spans="1:21" ht="32" thickBot="1" x14ac:dyDescent="0.4">
      <c r="A14" s="1"/>
      <c r="B14" s="289"/>
      <c r="C14" s="219" t="s">
        <v>274</v>
      </c>
      <c r="D14" s="219" t="s">
        <v>275</v>
      </c>
      <c r="E14" s="219" t="s">
        <v>276</v>
      </c>
      <c r="F14" s="219" t="s">
        <v>277</v>
      </c>
      <c r="G14" s="219" t="s">
        <v>278</v>
      </c>
      <c r="H14" s="219" t="s">
        <v>279</v>
      </c>
      <c r="I14" s="219" t="s">
        <v>280</v>
      </c>
      <c r="J14" s="219" t="s">
        <v>281</v>
      </c>
      <c r="K14" s="219" t="s">
        <v>282</v>
      </c>
      <c r="L14" s="219" t="s">
        <v>288</v>
      </c>
      <c r="M14" s="219" t="s">
        <v>289</v>
      </c>
      <c r="N14" s="219" t="s">
        <v>290</v>
      </c>
      <c r="O14" s="219" t="s">
        <v>283</v>
      </c>
      <c r="P14" s="219" t="s">
        <v>284</v>
      </c>
      <c r="Q14" s="219" t="s">
        <v>285</v>
      </c>
      <c r="R14" s="219" t="s">
        <v>281</v>
      </c>
      <c r="S14" s="219" t="s">
        <v>282</v>
      </c>
      <c r="T14" s="231" t="s">
        <v>296</v>
      </c>
      <c r="U14" s="231" t="s">
        <v>320</v>
      </c>
    </row>
    <row r="15" spans="1:21" ht="28.5" customHeight="1" thickBot="1" x14ac:dyDescent="0.4">
      <c r="A15" s="1"/>
      <c r="B15" s="220" t="s">
        <v>266</v>
      </c>
      <c r="C15" s="221" t="s">
        <v>256</v>
      </c>
      <c r="D15" s="221" t="s">
        <v>256</v>
      </c>
      <c r="E15" s="221" t="s">
        <v>256</v>
      </c>
      <c r="F15" s="221" t="s">
        <v>256</v>
      </c>
      <c r="G15" s="221" t="s">
        <v>256</v>
      </c>
      <c r="H15" s="221" t="s">
        <v>256</v>
      </c>
      <c r="I15" s="221" t="s">
        <v>256</v>
      </c>
      <c r="J15" s="221" t="s">
        <v>256</v>
      </c>
      <c r="K15" s="221" t="s">
        <v>256</v>
      </c>
      <c r="L15" s="221" t="s">
        <v>256</v>
      </c>
      <c r="M15" s="221" t="s">
        <v>256</v>
      </c>
      <c r="N15" s="221" t="s">
        <v>256</v>
      </c>
      <c r="O15" s="221" t="s">
        <v>257</v>
      </c>
      <c r="P15" s="221" t="s">
        <v>257</v>
      </c>
      <c r="Q15" s="221" t="s">
        <v>258</v>
      </c>
      <c r="R15" s="221" t="s">
        <v>258</v>
      </c>
      <c r="S15" s="221" t="s">
        <v>258</v>
      </c>
      <c r="T15" s="221" t="s">
        <v>258</v>
      </c>
      <c r="U15" s="221" t="s">
        <v>297</v>
      </c>
    </row>
    <row r="16" spans="1:21" ht="15" thickBot="1" x14ac:dyDescent="0.4">
      <c r="A16" s="1"/>
      <c r="B16" s="222" t="s">
        <v>267</v>
      </c>
      <c r="C16" s="223">
        <v>4.1494260768046605</v>
      </c>
      <c r="D16" s="223">
        <v>4.1494260768046605</v>
      </c>
      <c r="E16" s="223">
        <v>4.1494260768046605</v>
      </c>
      <c r="F16" s="233">
        <v>0.83257546043884378</v>
      </c>
      <c r="G16" s="223">
        <v>0.83257546043884378</v>
      </c>
      <c r="H16" s="223">
        <v>9.1247788511523709</v>
      </c>
      <c r="I16" s="223">
        <v>4.6816571986068888E-2</v>
      </c>
      <c r="J16" s="223">
        <v>0.36712232306308923</v>
      </c>
      <c r="K16" s="223">
        <v>0.36712232306308923</v>
      </c>
      <c r="L16" s="223">
        <v>3.3873488450974654E-2</v>
      </c>
      <c r="M16" s="223">
        <v>7.4231967477388638E-3</v>
      </c>
      <c r="N16" s="223">
        <v>1.1446020313850651E-3</v>
      </c>
      <c r="O16" s="232">
        <v>9.5753886363865526</v>
      </c>
      <c r="P16" s="232">
        <v>9.5753886363865526</v>
      </c>
      <c r="Q16" s="223">
        <v>0.67930959325703877</v>
      </c>
      <c r="R16" s="233">
        <v>4.7357084341915073E-2</v>
      </c>
      <c r="S16" s="233">
        <v>4.7357084341915073E-2</v>
      </c>
      <c r="T16" s="223">
        <v>0</v>
      </c>
      <c r="U16" s="223">
        <v>18973.594584047441</v>
      </c>
    </row>
    <row r="17" spans="1:21" ht="15" thickBot="1" x14ac:dyDescent="0.4">
      <c r="A17" s="1"/>
      <c r="B17" s="222" t="s">
        <v>268</v>
      </c>
      <c r="C17" s="223">
        <v>0.27164348510960012</v>
      </c>
      <c r="D17" s="223">
        <v>0.93635097442204962</v>
      </c>
      <c r="E17" s="223">
        <v>0.64786582380905733</v>
      </c>
      <c r="F17" s="223">
        <v>0.35588641233769591</v>
      </c>
      <c r="G17" s="223">
        <v>0.33997271062589163</v>
      </c>
      <c r="H17" s="223">
        <v>0.81514868221603853</v>
      </c>
      <c r="I17" s="223">
        <v>1.7005334746683816E-3</v>
      </c>
      <c r="J17" s="223">
        <v>8.6997622142568499E-3</v>
      </c>
      <c r="K17" s="223">
        <v>0.55401085967473329</v>
      </c>
      <c r="L17" s="223">
        <v>0.11685727847507538</v>
      </c>
      <c r="M17" s="223">
        <v>4.016869747962145E-2</v>
      </c>
      <c r="N17" s="223">
        <v>2.0832997310565635E-2</v>
      </c>
      <c r="O17" s="223">
        <v>1.3243679184004413</v>
      </c>
      <c r="P17" s="223">
        <v>2.7032915710856775</v>
      </c>
      <c r="Q17" s="223">
        <v>0.49503382719550304</v>
      </c>
      <c r="R17" s="233">
        <v>4.2196973029843335E-3</v>
      </c>
      <c r="S17" s="233">
        <v>1.3649648138150154</v>
      </c>
      <c r="T17" s="232">
        <v>0.39067236997892374</v>
      </c>
      <c r="U17" s="223"/>
    </row>
    <row r="18" spans="1:21" ht="25.5" customHeight="1" thickBot="1" x14ac:dyDescent="0.4">
      <c r="A18" s="1"/>
      <c r="B18" s="222" t="s">
        <v>269</v>
      </c>
      <c r="C18" s="223">
        <v>1.2915227542197569</v>
      </c>
      <c r="D18" s="223">
        <v>1.1000710414876016</v>
      </c>
      <c r="E18" s="223">
        <v>1.1831616897361719</v>
      </c>
      <c r="F18" s="223">
        <v>0.41633213204263975</v>
      </c>
      <c r="G18" s="223">
        <v>0.39779646987969952</v>
      </c>
      <c r="H18" s="223">
        <v>0.92046394621774696</v>
      </c>
      <c r="I18" s="223">
        <v>0</v>
      </c>
      <c r="J18" s="233">
        <v>0</v>
      </c>
      <c r="K18" s="223">
        <v>0.2889549573270066</v>
      </c>
      <c r="L18" s="223">
        <v>2.1039550641644831</v>
      </c>
      <c r="M18" s="223">
        <v>1.5184558283610843</v>
      </c>
      <c r="N18" s="223">
        <v>2.1051530202890425</v>
      </c>
      <c r="O18" s="223">
        <v>2.8238141834974164</v>
      </c>
      <c r="P18" s="223">
        <v>2.805185047321153</v>
      </c>
      <c r="Q18" s="223">
        <v>0.46810120373132119</v>
      </c>
      <c r="R18" s="233">
        <v>0</v>
      </c>
      <c r="S18" s="223">
        <v>0.47194187618487032</v>
      </c>
      <c r="T18" s="232">
        <v>0.14107524504639465</v>
      </c>
      <c r="U18" s="223"/>
    </row>
    <row r="19" spans="1:21" ht="15" thickBot="1" x14ac:dyDescent="0.4">
      <c r="A19" s="1"/>
      <c r="B19" s="222" t="s">
        <v>270</v>
      </c>
      <c r="C19" s="223">
        <v>0.9467276742658024</v>
      </c>
      <c r="D19" s="223">
        <v>1.0129986114644083</v>
      </c>
      <c r="E19" s="223">
        <v>0.98423681532641205</v>
      </c>
      <c r="F19" s="223">
        <v>0.79433521246803251</v>
      </c>
      <c r="G19" s="223">
        <v>0.31608017184147486</v>
      </c>
      <c r="H19" s="223">
        <v>11.048236029449461</v>
      </c>
      <c r="I19" s="223">
        <v>5.9326340330050104E-2</v>
      </c>
      <c r="J19" s="223">
        <v>0.26073125792730578</v>
      </c>
      <c r="K19" s="223">
        <v>0.26195100447475506</v>
      </c>
      <c r="L19" s="223">
        <v>5.5523064946651005E-2</v>
      </c>
      <c r="M19" s="223">
        <v>1.2049407981296783E-2</v>
      </c>
      <c r="N19" s="223">
        <v>1.855943307885071E-3</v>
      </c>
      <c r="O19" s="223">
        <v>2.1172195021115257</v>
      </c>
      <c r="P19" s="223">
        <v>2.1172195021115257</v>
      </c>
      <c r="Q19" s="234">
        <v>0.45599443591543126</v>
      </c>
      <c r="R19" s="233">
        <v>0.26849983865910282</v>
      </c>
      <c r="S19" s="233">
        <v>0.30069559529854095</v>
      </c>
      <c r="T19" s="232">
        <v>0</v>
      </c>
      <c r="U19" s="223"/>
    </row>
    <row r="20" spans="1:21" ht="15" thickBot="1" x14ac:dyDescent="0.4">
      <c r="A20" s="1"/>
      <c r="B20" s="222" t="s">
        <v>271</v>
      </c>
      <c r="C20" s="224">
        <v>5.0798716633258376</v>
      </c>
      <c r="D20" s="224">
        <v>5.0798716633258376</v>
      </c>
      <c r="E20" s="224">
        <v>5.0798716633258376</v>
      </c>
      <c r="F20" s="225">
        <v>0.6268218035886407</v>
      </c>
      <c r="G20" s="225">
        <v>0.6268218035886407</v>
      </c>
      <c r="H20" s="224">
        <v>0</v>
      </c>
      <c r="I20" s="224">
        <v>0</v>
      </c>
      <c r="J20" s="225">
        <v>0</v>
      </c>
      <c r="K20" s="224">
        <v>0</v>
      </c>
      <c r="L20" s="224">
        <v>0</v>
      </c>
      <c r="M20" s="224">
        <v>0</v>
      </c>
      <c r="N20" s="225">
        <v>0</v>
      </c>
      <c r="O20" s="224">
        <v>19.422550198962529</v>
      </c>
      <c r="P20" s="224">
        <v>19.422550198962529</v>
      </c>
      <c r="Q20" s="224">
        <v>0.47673049156352898</v>
      </c>
      <c r="R20" s="225">
        <v>0</v>
      </c>
      <c r="S20" s="224">
        <v>0</v>
      </c>
      <c r="T20" s="232">
        <v>0</v>
      </c>
      <c r="U20" s="223"/>
    </row>
    <row r="21" spans="1:21" ht="15" thickBot="1" x14ac:dyDescent="0.4">
      <c r="A21" s="1"/>
      <c r="B21" s="222" t="s">
        <v>273</v>
      </c>
      <c r="C21" s="223">
        <v>0.31904450240239374</v>
      </c>
      <c r="D21" s="223">
        <v>0.28882864054626195</v>
      </c>
      <c r="E21" s="223">
        <v>0.30194242006375155</v>
      </c>
      <c r="F21" s="223">
        <v>0.13231358042176219</v>
      </c>
      <c r="G21" s="223">
        <v>0.11848411707279952</v>
      </c>
      <c r="H21" s="223">
        <v>0.35115352267111249</v>
      </c>
      <c r="I21" s="223">
        <v>0.26566260386363366</v>
      </c>
      <c r="J21" s="223">
        <v>0.74427426340188929</v>
      </c>
      <c r="K21" s="223">
        <v>6.9675185595946362E-2</v>
      </c>
      <c r="L21" s="223">
        <v>0.85633478003390173</v>
      </c>
      <c r="M21" s="223">
        <v>0.55526706720512786</v>
      </c>
      <c r="N21" s="223">
        <v>0.68619093858098035</v>
      </c>
      <c r="O21" s="234">
        <v>0.70803812896466922</v>
      </c>
      <c r="P21" s="234">
        <v>0.63926736200088552</v>
      </c>
      <c r="Q21" s="234">
        <v>0.14421687392550275</v>
      </c>
      <c r="R21" s="235">
        <v>0.19017023225932739</v>
      </c>
      <c r="S21" s="235">
        <v>0.17776584715336199</v>
      </c>
      <c r="T21" s="232">
        <v>5.1766460435187719E-2</v>
      </c>
      <c r="U21" s="223"/>
    </row>
    <row r="22" spans="1:21" ht="15" thickBot="1" x14ac:dyDescent="0.4">
      <c r="A22" s="1"/>
      <c r="B22" s="222" t="s">
        <v>272</v>
      </c>
      <c r="C22" s="223">
        <v>0.70098175611159186</v>
      </c>
      <c r="D22" s="223">
        <v>0.70098175611159175</v>
      </c>
      <c r="E22" s="223">
        <v>0.70098175611159175</v>
      </c>
      <c r="F22" s="223">
        <v>0.14733400654369125</v>
      </c>
      <c r="G22" s="223">
        <v>0.13346976185886661</v>
      </c>
      <c r="H22" s="223">
        <v>0.4694588328411215</v>
      </c>
      <c r="I22" s="223">
        <v>1.3425924378063006</v>
      </c>
      <c r="J22" s="223">
        <v>1.3447399160407179</v>
      </c>
      <c r="K22" s="223">
        <v>0.57167122013024607</v>
      </c>
      <c r="L22" s="223">
        <v>1.9824167036374081E-2</v>
      </c>
      <c r="M22" s="223">
        <v>4.3481212404821714E-3</v>
      </c>
      <c r="N22" s="223">
        <v>6.7252762729864892E-4</v>
      </c>
      <c r="O22" s="223">
        <v>1.1642229461864677</v>
      </c>
      <c r="P22" s="223">
        <v>1.2028099008515891</v>
      </c>
      <c r="Q22" s="234">
        <v>0.21864628231627553</v>
      </c>
      <c r="R22" s="235">
        <v>0.36622695596929877</v>
      </c>
      <c r="S22" s="235">
        <v>0.41014114976574256</v>
      </c>
      <c r="T22" s="232">
        <v>0</v>
      </c>
      <c r="U22" s="223"/>
    </row>
    <row r="23" spans="1:21" ht="15" thickBot="1" x14ac:dyDescent="0.4">
      <c r="A23" s="1"/>
      <c r="B23" s="220" t="s">
        <v>8</v>
      </c>
      <c r="C23" s="226">
        <v>12.882135153286894</v>
      </c>
      <c r="D23" s="226">
        <v>13.3963525038042</v>
      </c>
      <c r="E23" s="226">
        <v>13.173180548926362</v>
      </c>
      <c r="F23" s="227">
        <v>3.3374434327890579</v>
      </c>
      <c r="G23" s="236">
        <v>2.7918393393296803</v>
      </c>
      <c r="H23" s="226">
        <v>22.948204339836845</v>
      </c>
      <c r="I23" s="226">
        <v>1.7326306991444553</v>
      </c>
      <c r="J23" s="226">
        <v>2.7518245583430296</v>
      </c>
      <c r="K23" s="226">
        <v>2.1337450678235577</v>
      </c>
      <c r="L23" s="226">
        <v>3.217064046192192</v>
      </c>
      <c r="M23" s="226">
        <v>2.1583061910076173</v>
      </c>
      <c r="N23" s="226">
        <v>2.8429768106761077</v>
      </c>
      <c r="O23" s="227">
        <v>37.49335115983974</v>
      </c>
      <c r="P23" s="236">
        <v>38.836275622634119</v>
      </c>
      <c r="Q23" s="226">
        <v>2.9663365488646174</v>
      </c>
      <c r="R23" s="227">
        <v>0.88491740931882246</v>
      </c>
      <c r="S23" s="227">
        <v>2.7995790605438677</v>
      </c>
      <c r="T23" s="236">
        <f>SUM(T16:T22)</f>
        <v>0.58351407546050615</v>
      </c>
      <c r="U23" s="236">
        <f>SUM(U16:U22)</f>
        <v>18973.594584047441</v>
      </c>
    </row>
    <row r="24" spans="1:21" ht="14.5" x14ac:dyDescent="0.35">
      <c r="A24" s="1"/>
      <c r="B24" s="252" t="s">
        <v>362</v>
      </c>
      <c r="C24" s="252"/>
      <c r="D24" s="252"/>
      <c r="E24" s="1"/>
      <c r="F24" s="1"/>
      <c r="G24" s="1"/>
      <c r="H24" s="1"/>
      <c r="I24" s="1"/>
      <c r="J24" s="1"/>
      <c r="K24" s="1"/>
      <c r="L24" s="1"/>
      <c r="M24" s="1"/>
      <c r="N24" s="1"/>
      <c r="O24" s="1"/>
      <c r="P24" s="1"/>
      <c r="Q24" s="1"/>
      <c r="R24" s="1"/>
      <c r="S24" s="1"/>
      <c r="T24" s="1"/>
      <c r="U24" s="1"/>
    </row>
    <row r="25" spans="1:21" ht="14.5" x14ac:dyDescent="0.35">
      <c r="A25" s="1"/>
      <c r="B25" s="1" t="s">
        <v>291</v>
      </c>
      <c r="C25" s="1"/>
      <c r="D25" s="1"/>
      <c r="E25" s="1"/>
      <c r="F25" s="1"/>
      <c r="G25" s="1"/>
      <c r="H25" s="1"/>
      <c r="I25" s="1"/>
      <c r="J25" s="1"/>
      <c r="K25" s="1"/>
      <c r="L25" s="1"/>
      <c r="M25" s="1"/>
      <c r="N25" s="1"/>
      <c r="O25" s="1"/>
      <c r="P25" s="1"/>
      <c r="Q25" s="1"/>
      <c r="R25" s="1"/>
      <c r="S25" s="1"/>
      <c r="T25" s="1"/>
      <c r="U25" s="1"/>
    </row>
    <row r="26" spans="1:21" ht="14.5" x14ac:dyDescent="0.35">
      <c r="A26" s="1"/>
      <c r="B26" s="228" t="s">
        <v>263</v>
      </c>
      <c r="C26" s="1"/>
      <c r="D26" s="1"/>
      <c r="E26" s="1"/>
      <c r="F26" s="1"/>
      <c r="G26" s="1"/>
      <c r="H26" s="1"/>
      <c r="I26" s="1"/>
      <c r="J26" s="1"/>
      <c r="K26" s="1"/>
      <c r="L26" s="1"/>
      <c r="M26" s="1"/>
      <c r="N26" s="1"/>
      <c r="O26" s="1"/>
      <c r="P26" s="1"/>
      <c r="Q26" s="1"/>
      <c r="R26" s="1"/>
      <c r="S26" s="1"/>
      <c r="T26" s="1"/>
      <c r="U26" s="1"/>
    </row>
    <row r="27" spans="1:21" ht="14.5" x14ac:dyDescent="0.35">
      <c r="A27" s="1"/>
      <c r="B27" s="228" t="s">
        <v>264</v>
      </c>
      <c r="C27" s="1"/>
      <c r="D27" s="1"/>
      <c r="E27" s="1"/>
      <c r="F27" s="1"/>
      <c r="G27" s="1"/>
      <c r="H27" s="1"/>
      <c r="I27" s="1"/>
      <c r="J27" s="1"/>
      <c r="K27" s="1"/>
      <c r="L27" s="1"/>
      <c r="M27" s="1"/>
      <c r="N27" s="1"/>
      <c r="O27" s="1"/>
      <c r="P27" s="1"/>
      <c r="Q27" s="1"/>
      <c r="R27" s="1"/>
      <c r="S27" s="1"/>
      <c r="T27" s="1"/>
      <c r="U27" s="1"/>
    </row>
    <row r="28" spans="1:21" ht="14.5" x14ac:dyDescent="0.35">
      <c r="A28" s="1"/>
      <c r="B28" s="228" t="s">
        <v>265</v>
      </c>
      <c r="C28" s="1"/>
      <c r="D28" s="1"/>
      <c r="E28" s="1"/>
      <c r="F28" s="1"/>
      <c r="G28" s="1"/>
      <c r="H28" s="1"/>
      <c r="I28" s="1"/>
      <c r="J28" s="1"/>
      <c r="K28" s="1"/>
      <c r="L28" s="1"/>
      <c r="M28" s="1"/>
      <c r="N28" s="1"/>
      <c r="O28" s="1"/>
      <c r="P28" s="1"/>
      <c r="Q28" s="1"/>
      <c r="R28" s="1"/>
      <c r="S28" s="1"/>
      <c r="T28" s="1"/>
      <c r="U28" s="1"/>
    </row>
    <row r="29" spans="1:21" ht="15" thickBot="1" x14ac:dyDescent="0.4">
      <c r="A29" s="1"/>
      <c r="B29" s="1"/>
      <c r="C29" s="1"/>
      <c r="D29" s="1"/>
      <c r="E29" s="1"/>
      <c r="F29" s="1"/>
      <c r="G29" s="1"/>
      <c r="H29" s="1"/>
      <c r="I29" s="1"/>
      <c r="J29" s="1"/>
      <c r="K29" s="1"/>
      <c r="L29" s="1"/>
      <c r="M29" s="1"/>
      <c r="N29" s="1"/>
      <c r="O29" s="1"/>
      <c r="P29" s="1"/>
      <c r="Q29" s="1"/>
      <c r="R29" s="1"/>
      <c r="S29" s="1"/>
      <c r="T29" s="1"/>
      <c r="U29" s="1"/>
    </row>
    <row r="30" spans="1:21" ht="25.5" customHeight="1" thickBot="1" x14ac:dyDescent="0.4">
      <c r="A30" s="1"/>
      <c r="B30" s="254" t="s">
        <v>350</v>
      </c>
      <c r="C30" s="256"/>
      <c r="D30" s="1"/>
      <c r="E30" s="1"/>
      <c r="F30" s="1"/>
      <c r="G30" s="1"/>
      <c r="H30" s="1"/>
      <c r="I30" s="1"/>
      <c r="J30" s="1"/>
      <c r="K30" s="1"/>
      <c r="L30" s="1"/>
      <c r="M30" s="1"/>
      <c r="N30" s="1"/>
      <c r="O30" s="1"/>
      <c r="P30" s="1"/>
      <c r="Q30" s="1"/>
      <c r="R30" s="1"/>
      <c r="S30" s="1"/>
      <c r="T30" s="1"/>
      <c r="U30" s="1"/>
    </row>
    <row r="31" spans="1:21" ht="15" thickBot="1" x14ac:dyDescent="0.4">
      <c r="A31" s="1"/>
      <c r="B31" s="219" t="s">
        <v>292</v>
      </c>
      <c r="C31" s="229" t="s">
        <v>233</v>
      </c>
      <c r="D31" s="1"/>
      <c r="E31" s="1"/>
      <c r="F31" s="1"/>
      <c r="G31" s="1"/>
      <c r="H31" s="1"/>
      <c r="I31" s="1"/>
      <c r="J31" s="1"/>
      <c r="K31" s="1"/>
      <c r="L31" s="1"/>
      <c r="M31" s="1"/>
      <c r="N31" s="1"/>
      <c r="O31" s="1"/>
      <c r="P31" s="1"/>
      <c r="Q31" s="1"/>
      <c r="R31" s="1"/>
      <c r="S31" s="1"/>
      <c r="T31" s="1"/>
      <c r="U31" s="1"/>
    </row>
    <row r="32" spans="1:21" ht="15" thickBot="1" x14ac:dyDescent="0.4">
      <c r="A32" s="1"/>
      <c r="B32" s="239" t="s">
        <v>315</v>
      </c>
      <c r="C32" s="243">
        <v>0.73</v>
      </c>
      <c r="D32" s="1"/>
      <c r="E32" s="1"/>
      <c r="F32" s="1"/>
      <c r="G32" s="1"/>
      <c r="H32" s="1"/>
      <c r="I32" s="1"/>
      <c r="J32" s="1"/>
      <c r="K32" s="1"/>
      <c r="L32" s="1"/>
      <c r="M32" s="1"/>
      <c r="N32" s="1"/>
      <c r="O32" s="1"/>
      <c r="P32" s="1"/>
      <c r="Q32" s="1"/>
      <c r="R32" s="1"/>
      <c r="S32" s="1"/>
      <c r="T32" s="1"/>
      <c r="U32" s="1"/>
    </row>
    <row r="33" spans="1:21" ht="15" thickBot="1" x14ac:dyDescent="0.4">
      <c r="A33" s="1"/>
      <c r="B33" s="239" t="s">
        <v>317</v>
      </c>
      <c r="C33" s="243">
        <v>0.7</v>
      </c>
      <c r="D33" s="1"/>
      <c r="E33" s="1"/>
      <c r="F33" s="1"/>
      <c r="G33" s="1"/>
      <c r="H33" s="1"/>
      <c r="I33" s="1"/>
      <c r="J33" s="1"/>
      <c r="K33" s="1"/>
      <c r="L33" s="1"/>
      <c r="M33" s="1"/>
      <c r="N33" s="1"/>
      <c r="O33" s="1"/>
      <c r="P33" s="1"/>
      <c r="Q33" s="1"/>
      <c r="R33" s="1"/>
      <c r="S33" s="1"/>
      <c r="T33" s="1"/>
      <c r="U33" s="1"/>
    </row>
    <row r="34" spans="1:21" ht="14.5" x14ac:dyDescent="0.35">
      <c r="A34" s="1"/>
      <c r="B34" s="1" t="s">
        <v>361</v>
      </c>
      <c r="C34" s="1"/>
      <c r="D34" s="1"/>
      <c r="E34" s="1"/>
      <c r="F34" s="1"/>
      <c r="G34" s="1"/>
      <c r="H34" s="1"/>
      <c r="I34" s="1"/>
      <c r="J34" s="1"/>
      <c r="K34" s="1"/>
      <c r="L34" s="1"/>
      <c r="M34" s="1"/>
      <c r="N34" s="1"/>
      <c r="O34" s="1"/>
      <c r="P34" s="1"/>
      <c r="Q34" s="1"/>
      <c r="R34" s="1"/>
      <c r="S34" s="1"/>
      <c r="T34" s="1"/>
      <c r="U34" s="1"/>
    </row>
    <row r="35" spans="1:21" ht="15" thickBot="1" x14ac:dyDescent="0.4">
      <c r="A35" s="1"/>
      <c r="B35" s="1"/>
      <c r="C35" s="1"/>
      <c r="D35" s="1"/>
      <c r="E35" s="1"/>
      <c r="F35" s="1"/>
      <c r="G35" s="1"/>
      <c r="H35" s="1"/>
      <c r="I35" s="1"/>
      <c r="J35" s="1"/>
      <c r="K35" s="1"/>
      <c r="L35" s="1"/>
      <c r="M35" s="1"/>
      <c r="N35" s="1"/>
      <c r="O35" s="1"/>
      <c r="P35" s="1"/>
      <c r="Q35" s="1"/>
      <c r="R35" s="1"/>
      <c r="S35" s="1"/>
      <c r="T35" s="1"/>
      <c r="U35" s="1"/>
    </row>
    <row r="36" spans="1:21" ht="28" customHeight="1" thickBot="1" x14ac:dyDescent="0.4">
      <c r="A36" s="1"/>
      <c r="B36" s="254" t="s">
        <v>351</v>
      </c>
      <c r="C36" s="256"/>
      <c r="D36" s="1"/>
      <c r="E36" s="1"/>
      <c r="F36" s="1"/>
      <c r="G36" s="1"/>
      <c r="H36" s="1"/>
      <c r="I36" s="1"/>
      <c r="J36" s="1"/>
      <c r="K36" s="1"/>
      <c r="L36" s="1"/>
      <c r="M36" s="1"/>
      <c r="N36" s="1"/>
      <c r="O36" s="1"/>
      <c r="P36" s="1"/>
      <c r="Q36" s="1"/>
      <c r="R36" s="1"/>
      <c r="S36" s="1"/>
      <c r="T36" s="1"/>
      <c r="U36" s="1"/>
    </row>
    <row r="37" spans="1:21" ht="15" thickBot="1" x14ac:dyDescent="0.4">
      <c r="A37" s="1"/>
      <c r="B37" s="219" t="s">
        <v>292</v>
      </c>
      <c r="C37" s="229" t="s">
        <v>233</v>
      </c>
      <c r="D37" s="1"/>
      <c r="E37" s="1"/>
      <c r="F37" s="1"/>
      <c r="G37" s="1"/>
      <c r="H37" s="1"/>
      <c r="I37" s="1"/>
      <c r="J37" s="1"/>
      <c r="K37" s="1"/>
      <c r="L37" s="1"/>
      <c r="M37" s="1"/>
      <c r="N37" s="1"/>
      <c r="O37" s="1"/>
      <c r="P37" s="1"/>
      <c r="Q37" s="1"/>
      <c r="R37" s="1"/>
      <c r="S37" s="1"/>
      <c r="T37" s="1"/>
      <c r="U37" s="1"/>
    </row>
    <row r="38" spans="1:21" ht="15" thickBot="1" x14ac:dyDescent="0.4">
      <c r="A38" s="1"/>
      <c r="B38" s="222" t="s">
        <v>316</v>
      </c>
      <c r="C38" s="230">
        <v>0.73</v>
      </c>
      <c r="D38" s="1"/>
      <c r="E38" s="1"/>
      <c r="F38" s="1"/>
      <c r="G38" s="1"/>
      <c r="H38" s="1"/>
      <c r="I38" s="1"/>
      <c r="J38" s="1"/>
      <c r="K38" s="1"/>
      <c r="L38" s="1"/>
      <c r="M38" s="1"/>
      <c r="N38" s="1"/>
      <c r="O38" s="1"/>
      <c r="P38" s="1"/>
      <c r="Q38" s="1"/>
      <c r="R38" s="1"/>
      <c r="S38" s="1"/>
      <c r="T38" s="1"/>
      <c r="U38" s="1"/>
    </row>
    <row r="39" spans="1:21" ht="15" thickBot="1" x14ac:dyDescent="0.4">
      <c r="A39" s="1"/>
      <c r="B39" s="222" t="s">
        <v>310</v>
      </c>
      <c r="C39" s="230">
        <v>0.7</v>
      </c>
      <c r="D39" s="1"/>
      <c r="E39" s="1"/>
      <c r="F39" s="1"/>
      <c r="G39" s="1"/>
      <c r="H39" s="1"/>
      <c r="I39" s="1"/>
      <c r="J39" s="1"/>
      <c r="K39" s="1"/>
      <c r="L39" s="1"/>
      <c r="M39" s="1"/>
      <c r="N39" s="1"/>
      <c r="O39" s="1"/>
      <c r="P39" s="1"/>
      <c r="Q39" s="1"/>
      <c r="R39" s="1"/>
      <c r="S39" s="1"/>
      <c r="T39" s="1"/>
      <c r="U39" s="1"/>
    </row>
    <row r="40" spans="1:21" ht="15" thickBot="1" x14ac:dyDescent="0.4">
      <c r="A40" s="1"/>
      <c r="B40" s="222" t="s">
        <v>311</v>
      </c>
      <c r="C40" s="230">
        <v>0.88</v>
      </c>
      <c r="D40" s="1"/>
      <c r="E40" s="1"/>
      <c r="F40" s="1"/>
      <c r="G40" s="1"/>
      <c r="H40" s="1"/>
      <c r="I40" s="1"/>
      <c r="J40" s="1"/>
      <c r="K40" s="1"/>
      <c r="L40" s="1"/>
      <c r="M40" s="1"/>
      <c r="N40" s="1"/>
      <c r="O40" s="1"/>
      <c r="P40" s="1"/>
      <c r="Q40" s="1"/>
      <c r="R40" s="1"/>
      <c r="S40" s="1"/>
      <c r="T40" s="1"/>
      <c r="U40" s="1"/>
    </row>
    <row r="41" spans="1:21" ht="15" thickBot="1" x14ac:dyDescent="0.4">
      <c r="A41" s="1"/>
      <c r="B41" s="222" t="s">
        <v>312</v>
      </c>
      <c r="C41" s="230">
        <v>0.7</v>
      </c>
      <c r="D41" s="1"/>
      <c r="E41" s="1"/>
      <c r="F41" s="1"/>
      <c r="G41" s="1"/>
      <c r="H41" s="1"/>
      <c r="I41" s="1"/>
      <c r="J41" s="1"/>
      <c r="K41" s="1"/>
      <c r="L41" s="1"/>
      <c r="M41" s="1"/>
      <c r="N41" s="1"/>
      <c r="O41" s="1"/>
      <c r="P41" s="1"/>
      <c r="Q41" s="1"/>
      <c r="R41" s="1"/>
      <c r="S41" s="1"/>
      <c r="T41" s="1"/>
      <c r="U41" s="1"/>
    </row>
    <row r="42" spans="1:21" ht="15" thickBot="1" x14ac:dyDescent="0.4">
      <c r="A42" s="1"/>
      <c r="B42" s="222" t="s">
        <v>313</v>
      </c>
      <c r="C42" s="230">
        <v>0.82</v>
      </c>
      <c r="D42" s="1"/>
      <c r="E42" s="1"/>
      <c r="F42" s="1"/>
      <c r="G42" s="1"/>
      <c r="H42" s="1"/>
      <c r="I42" s="1"/>
      <c r="J42" s="1"/>
      <c r="K42" s="1"/>
      <c r="L42" s="1"/>
      <c r="M42" s="1"/>
      <c r="N42" s="1"/>
      <c r="O42" s="1"/>
      <c r="P42" s="1"/>
      <c r="Q42" s="1"/>
      <c r="R42" s="1"/>
      <c r="S42" s="1"/>
      <c r="T42" s="1"/>
      <c r="U42" s="1"/>
    </row>
    <row r="43" spans="1:21" ht="29.5" customHeight="1" thickBot="1" x14ac:dyDescent="0.4">
      <c r="A43" s="1"/>
      <c r="B43" s="222" t="s">
        <v>314</v>
      </c>
      <c r="C43" s="230">
        <v>0.88</v>
      </c>
      <c r="D43" s="1"/>
      <c r="E43" s="1"/>
      <c r="F43" s="1"/>
      <c r="G43" s="1"/>
      <c r="H43" s="1"/>
      <c r="I43" s="1"/>
      <c r="J43" s="1"/>
      <c r="K43" s="1"/>
      <c r="L43" s="1"/>
      <c r="M43" s="1"/>
      <c r="N43" s="1"/>
      <c r="O43" s="1"/>
      <c r="P43" s="1"/>
      <c r="Q43" s="1"/>
      <c r="R43" s="1"/>
      <c r="S43" s="1"/>
      <c r="T43" s="1"/>
      <c r="U43" s="1"/>
    </row>
    <row r="44" spans="1:21" ht="15" thickBot="1" x14ac:dyDescent="0.4">
      <c r="A44" s="1"/>
      <c r="B44" s="222" t="s">
        <v>342</v>
      </c>
      <c r="C44" s="230">
        <v>0.88</v>
      </c>
      <c r="D44" s="1"/>
      <c r="E44" s="1"/>
      <c r="F44" s="1"/>
      <c r="G44" s="1"/>
      <c r="H44" s="1"/>
      <c r="I44" s="1"/>
      <c r="J44" s="1"/>
      <c r="K44" s="1"/>
      <c r="L44" s="1"/>
      <c r="M44" s="1"/>
      <c r="N44" s="1"/>
      <c r="O44" s="1"/>
      <c r="P44" s="1"/>
      <c r="Q44" s="1"/>
      <c r="R44" s="1"/>
      <c r="S44" s="1"/>
      <c r="T44" s="1"/>
      <c r="U44" s="1"/>
    </row>
    <row r="45" spans="1:21" ht="14.5" x14ac:dyDescent="0.35">
      <c r="A45" s="1"/>
      <c r="B45" s="1" t="s">
        <v>361</v>
      </c>
      <c r="C45" s="1"/>
      <c r="D45" s="1"/>
      <c r="E45" s="1"/>
      <c r="F45" s="1"/>
      <c r="G45" s="1"/>
      <c r="H45" s="1"/>
      <c r="I45" s="1"/>
      <c r="J45" s="1"/>
      <c r="K45" s="1"/>
      <c r="L45" s="1"/>
      <c r="M45" s="1"/>
      <c r="N45" s="1"/>
      <c r="O45" s="1"/>
      <c r="P45" s="1"/>
      <c r="Q45" s="1"/>
      <c r="R45" s="1"/>
      <c r="S45" s="1"/>
      <c r="T45" s="1"/>
      <c r="U45" s="1"/>
    </row>
    <row r="46" spans="1:21" ht="15" thickBot="1" x14ac:dyDescent="0.4">
      <c r="A46" s="1"/>
      <c r="B46" s="1"/>
      <c r="C46" s="1"/>
      <c r="D46" s="1"/>
      <c r="E46" s="1"/>
      <c r="F46" s="1"/>
      <c r="G46" s="1"/>
      <c r="H46" s="1"/>
      <c r="I46" s="1"/>
      <c r="J46" s="1"/>
      <c r="K46" s="1"/>
      <c r="L46" s="1"/>
      <c r="M46" s="1"/>
      <c r="N46" s="1"/>
      <c r="O46" s="1"/>
      <c r="P46" s="1"/>
      <c r="Q46" s="1"/>
      <c r="R46" s="1"/>
      <c r="S46" s="1"/>
      <c r="T46" s="1"/>
      <c r="U46" s="1"/>
    </row>
    <row r="47" spans="1:21" ht="36.65" customHeight="1" thickBot="1" x14ac:dyDescent="0.4">
      <c r="A47" s="1"/>
      <c r="B47" s="254" t="s">
        <v>352</v>
      </c>
      <c r="C47" s="256"/>
      <c r="D47" s="1"/>
      <c r="E47" s="1"/>
      <c r="F47" s="1"/>
      <c r="G47" s="1"/>
      <c r="H47" s="1"/>
      <c r="I47" s="1"/>
      <c r="J47" s="1"/>
      <c r="K47" s="1"/>
      <c r="L47" s="1"/>
      <c r="M47" s="1"/>
      <c r="N47" s="1"/>
      <c r="O47" s="1"/>
      <c r="P47" s="1"/>
      <c r="Q47" s="1"/>
      <c r="R47" s="1"/>
      <c r="S47" s="1"/>
      <c r="T47" s="1"/>
      <c r="U47" s="1"/>
    </row>
    <row r="48" spans="1:21" ht="15" thickBot="1" x14ac:dyDescent="0.4">
      <c r="A48" s="1"/>
      <c r="B48" s="219" t="s">
        <v>292</v>
      </c>
      <c r="C48" s="229" t="s">
        <v>233</v>
      </c>
      <c r="D48" s="1"/>
      <c r="E48" s="1"/>
      <c r="F48" s="1"/>
      <c r="G48" s="1"/>
      <c r="H48" s="1"/>
      <c r="I48" s="1"/>
      <c r="J48" s="1"/>
      <c r="K48" s="1"/>
      <c r="L48" s="1"/>
      <c r="M48" s="1"/>
      <c r="N48" s="1"/>
      <c r="O48" s="1"/>
      <c r="P48" s="1"/>
      <c r="Q48" s="1"/>
      <c r="R48" s="1"/>
      <c r="S48" s="1"/>
      <c r="T48" s="1"/>
      <c r="U48" s="1"/>
    </row>
    <row r="49" spans="1:21" ht="15" thickBot="1" x14ac:dyDescent="0.4">
      <c r="A49" s="1"/>
      <c r="B49" s="222" t="s">
        <v>343</v>
      </c>
      <c r="C49" s="230">
        <v>0.8</v>
      </c>
      <c r="D49" s="1"/>
      <c r="E49" s="1"/>
      <c r="F49" s="1"/>
      <c r="G49" s="1"/>
      <c r="H49" s="1"/>
      <c r="I49" s="1"/>
      <c r="J49" s="1"/>
      <c r="K49" s="1"/>
      <c r="L49" s="1"/>
      <c r="M49" s="1"/>
      <c r="N49" s="1"/>
      <c r="O49" s="1"/>
      <c r="P49" s="1"/>
      <c r="Q49" s="1"/>
      <c r="R49" s="1"/>
      <c r="S49" s="1"/>
      <c r="T49" s="1"/>
      <c r="U49" s="1"/>
    </row>
    <row r="50" spans="1:21" ht="15" thickBot="1" x14ac:dyDescent="0.4">
      <c r="A50" s="1"/>
      <c r="B50" s="222" t="s">
        <v>344</v>
      </c>
      <c r="C50" s="230">
        <v>0.65</v>
      </c>
      <c r="D50" s="1"/>
      <c r="E50" s="1"/>
      <c r="F50" s="1"/>
      <c r="G50" s="1"/>
      <c r="H50" s="1"/>
      <c r="I50" s="1"/>
      <c r="J50" s="1"/>
      <c r="K50" s="1"/>
      <c r="L50" s="1"/>
      <c r="M50" s="1"/>
      <c r="N50" s="1"/>
      <c r="O50" s="1"/>
      <c r="P50" s="1"/>
      <c r="Q50" s="1"/>
      <c r="R50" s="1"/>
      <c r="S50" s="1"/>
      <c r="T50" s="1"/>
      <c r="U50" s="1"/>
    </row>
    <row r="51" spans="1:21" ht="15" thickBot="1" x14ac:dyDescent="0.4">
      <c r="A51" s="1"/>
      <c r="B51" s="222" t="s">
        <v>345</v>
      </c>
      <c r="C51" s="230">
        <v>0.8</v>
      </c>
      <c r="D51" s="1"/>
      <c r="E51" s="1"/>
      <c r="F51" s="1"/>
      <c r="G51" s="1"/>
      <c r="H51" s="1"/>
      <c r="I51" s="1"/>
      <c r="J51" s="1"/>
      <c r="K51" s="1"/>
      <c r="L51" s="1"/>
      <c r="M51" s="1"/>
      <c r="N51" s="1"/>
      <c r="O51" s="1"/>
      <c r="P51" s="1"/>
      <c r="Q51" s="1"/>
      <c r="R51" s="1"/>
      <c r="S51" s="1"/>
      <c r="T51" s="1"/>
      <c r="U51" s="1"/>
    </row>
    <row r="52" spans="1:21" ht="14.5" x14ac:dyDescent="0.35">
      <c r="A52" s="1"/>
      <c r="B52" s="1" t="s">
        <v>294</v>
      </c>
      <c r="C52" s="1"/>
      <c r="D52" s="1"/>
      <c r="E52" s="1"/>
      <c r="F52" s="1"/>
      <c r="G52" s="1"/>
      <c r="H52" s="1"/>
      <c r="I52" s="1"/>
      <c r="J52" s="1"/>
      <c r="K52" s="1"/>
      <c r="L52" s="1"/>
      <c r="M52" s="1"/>
      <c r="N52" s="1"/>
      <c r="O52" s="1"/>
      <c r="P52" s="1"/>
      <c r="Q52" s="1"/>
      <c r="R52" s="1"/>
      <c r="S52" s="1"/>
      <c r="T52" s="1"/>
      <c r="U52" s="1"/>
    </row>
    <row r="53" spans="1:21" ht="14.5" x14ac:dyDescent="0.35">
      <c r="A53" s="1"/>
      <c r="B53" s="1" t="s">
        <v>293</v>
      </c>
      <c r="C53" s="1"/>
      <c r="D53" s="1"/>
      <c r="E53" s="1"/>
      <c r="F53" s="1"/>
      <c r="G53" s="1"/>
      <c r="H53" s="1"/>
      <c r="I53" s="1"/>
      <c r="J53" s="1"/>
      <c r="K53" s="1"/>
      <c r="L53" s="1"/>
      <c r="M53" s="1"/>
      <c r="N53" s="1"/>
      <c r="O53" s="1"/>
      <c r="P53" s="1"/>
      <c r="Q53" s="1"/>
      <c r="R53" s="1"/>
      <c r="S53" s="1"/>
      <c r="T53" s="1"/>
      <c r="U53" s="1"/>
    </row>
    <row r="54" spans="1:21" ht="14.5" x14ac:dyDescent="0.35">
      <c r="A54" s="1"/>
      <c r="B54" s="1"/>
      <c r="C54" s="1"/>
      <c r="D54" s="1"/>
      <c r="E54" s="1"/>
      <c r="F54" s="1"/>
      <c r="G54" s="1"/>
      <c r="H54" s="1"/>
      <c r="I54" s="1"/>
      <c r="J54" s="1"/>
      <c r="K54" s="1"/>
      <c r="L54" s="1"/>
      <c r="M54" s="1"/>
      <c r="N54" s="1"/>
      <c r="O54" s="1"/>
      <c r="P54" s="1"/>
      <c r="Q54" s="1"/>
      <c r="R54" s="1"/>
      <c r="S54" s="1"/>
      <c r="T54" s="1"/>
      <c r="U54" s="1"/>
    </row>
    <row r="55" spans="1:21" ht="14.5" x14ac:dyDescent="0.35">
      <c r="A55" s="1"/>
      <c r="B55" s="1"/>
      <c r="C55" s="1"/>
      <c r="D55" s="1"/>
      <c r="E55" s="1"/>
      <c r="F55" s="1"/>
      <c r="G55" s="1"/>
      <c r="H55" s="1"/>
      <c r="I55" s="1"/>
      <c r="J55" s="1"/>
      <c r="K55" s="1"/>
      <c r="L55" s="1"/>
      <c r="M55" s="1"/>
      <c r="N55" s="1"/>
      <c r="O55" s="1"/>
      <c r="P55" s="1"/>
      <c r="Q55" s="1"/>
      <c r="R55" s="1"/>
      <c r="S55" s="1"/>
      <c r="T55" s="1"/>
      <c r="U55" s="1"/>
    </row>
    <row r="56" spans="1:21" ht="14.5" x14ac:dyDescent="0.35">
      <c r="A56" s="1"/>
      <c r="B56" s="1"/>
      <c r="C56" s="1"/>
      <c r="D56" s="1"/>
      <c r="E56" s="1"/>
      <c r="F56" s="1"/>
      <c r="G56" s="1"/>
      <c r="H56" s="1"/>
      <c r="I56" s="1"/>
      <c r="J56" s="1"/>
      <c r="K56" s="1"/>
      <c r="L56" s="1"/>
      <c r="M56" s="1"/>
      <c r="N56" s="1"/>
      <c r="O56" s="1"/>
      <c r="P56" s="1"/>
      <c r="Q56" s="1"/>
      <c r="R56" s="1"/>
      <c r="S56" s="1"/>
      <c r="T56" s="1"/>
      <c r="U56" s="1"/>
    </row>
    <row r="57" spans="1:21" ht="14.5" x14ac:dyDescent="0.35">
      <c r="A57" s="1"/>
      <c r="B57" s="1"/>
      <c r="C57" s="1"/>
      <c r="D57" s="1"/>
      <c r="E57" s="1"/>
      <c r="F57" s="1"/>
      <c r="G57" s="1"/>
      <c r="H57" s="1"/>
      <c r="I57" s="1"/>
      <c r="J57" s="1"/>
      <c r="K57" s="1"/>
      <c r="L57" s="1"/>
      <c r="M57" s="1"/>
      <c r="N57" s="1"/>
      <c r="O57" s="1"/>
      <c r="P57" s="1"/>
      <c r="Q57" s="1"/>
      <c r="R57" s="1"/>
      <c r="S57" s="1"/>
      <c r="T57" s="1"/>
      <c r="U57" s="1"/>
    </row>
    <row r="58" spans="1:21" ht="14.5" x14ac:dyDescent="0.35">
      <c r="A58" s="1"/>
      <c r="B58" s="1"/>
      <c r="C58" s="1"/>
      <c r="D58" s="1"/>
      <c r="E58" s="1"/>
      <c r="F58" s="1"/>
      <c r="G58" s="1"/>
      <c r="H58" s="1"/>
      <c r="I58" s="1"/>
      <c r="J58" s="1"/>
      <c r="K58" s="1"/>
      <c r="L58" s="1"/>
      <c r="M58" s="1"/>
      <c r="N58" s="1"/>
      <c r="O58" s="1"/>
      <c r="P58" s="1"/>
      <c r="Q58" s="1"/>
      <c r="R58" s="1"/>
      <c r="S58" s="1"/>
      <c r="T58" s="1"/>
      <c r="U58" s="1"/>
    </row>
  </sheetData>
  <mergeCells count="14">
    <mergeCell ref="T13:U13"/>
    <mergeCell ref="O12:U12"/>
    <mergeCell ref="B12:B14"/>
    <mergeCell ref="C12:N12"/>
    <mergeCell ref="C13:H13"/>
    <mergeCell ref="I13:K13"/>
    <mergeCell ref="L13:N13"/>
    <mergeCell ref="O13:Q13"/>
    <mergeCell ref="R13:S13"/>
    <mergeCell ref="B36:C36"/>
    <mergeCell ref="B30:C30"/>
    <mergeCell ref="B47:C47"/>
    <mergeCell ref="D3:K5"/>
    <mergeCell ref="D6:K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I250"/>
  <sheetViews>
    <sheetView showGridLines="0" zoomScale="85" zoomScaleNormal="85" workbookViewId="0">
      <selection activeCell="N203" sqref="N203"/>
    </sheetView>
  </sheetViews>
  <sheetFormatPr baseColWidth="10" defaultColWidth="11.08203125" defaultRowHeight="15" customHeight="1" x14ac:dyDescent="0.3"/>
  <cols>
    <col min="1" max="1" width="4" customWidth="1"/>
    <col min="2" max="2" width="11.33203125" customWidth="1"/>
    <col min="3" max="3" width="26.08203125" customWidth="1"/>
    <col min="4" max="4" width="20.1640625" customWidth="1"/>
    <col min="5" max="5" width="20" customWidth="1"/>
    <col min="6" max="6" width="34.33203125" bestFit="1" customWidth="1"/>
    <col min="7" max="7" width="7.58203125" customWidth="1"/>
    <col min="8" max="8" width="7" customWidth="1"/>
    <col min="9" max="9" width="31.6640625" bestFit="1" customWidth="1"/>
    <col min="10" max="58" width="13.33203125" customWidth="1"/>
    <col min="59" max="59" width="3.58203125" customWidth="1"/>
    <col min="60" max="1024" width="12.83203125" customWidth="1"/>
  </cols>
  <sheetData>
    <row r="1" spans="1:59" ht="14.5"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65"/>
      <c r="AH1" s="1"/>
      <c r="AI1" s="1"/>
      <c r="AJ1" s="1"/>
      <c r="AK1" s="1"/>
      <c r="AL1" s="1"/>
      <c r="AM1" s="1"/>
      <c r="AN1" s="1"/>
      <c r="AO1" s="1"/>
      <c r="AP1" s="1"/>
      <c r="AQ1" s="1"/>
      <c r="AR1" s="1"/>
      <c r="AS1" s="1"/>
      <c r="AT1" s="1"/>
      <c r="AU1" s="166"/>
      <c r="AV1" s="166"/>
      <c r="AW1" s="166"/>
      <c r="AX1" s="166"/>
      <c r="AY1" s="166"/>
      <c r="AZ1" s="166"/>
      <c r="BA1" s="166"/>
      <c r="BB1" s="166"/>
      <c r="BC1" s="166"/>
      <c r="BD1" s="166"/>
      <c r="BE1" s="166"/>
      <c r="BF1" s="166"/>
      <c r="BG1" s="166">
        <v>25</v>
      </c>
    </row>
    <row r="2" spans="1:59" ht="15" customHeight="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66">
        <v>30</v>
      </c>
    </row>
    <row r="3" spans="1:59" ht="15" customHeight="1" x14ac:dyDescent="0.35">
      <c r="A3" s="1"/>
      <c r="B3" s="1"/>
      <c r="C3" s="1"/>
      <c r="D3" s="290" t="s">
        <v>404</v>
      </c>
      <c r="E3" s="290"/>
      <c r="F3" s="290"/>
      <c r="G3" s="290"/>
      <c r="H3" s="290"/>
      <c r="I3" s="290"/>
      <c r="J3" s="1"/>
      <c r="K3" s="1"/>
      <c r="L3" s="1"/>
      <c r="M3" s="1"/>
      <c r="N3" s="1"/>
      <c r="O3" s="1"/>
      <c r="P3" s="1"/>
      <c r="Q3" s="1"/>
      <c r="R3" s="1"/>
      <c r="S3" s="1"/>
      <c r="T3" s="1"/>
      <c r="U3" s="1"/>
      <c r="V3" s="1"/>
      <c r="W3" s="1"/>
      <c r="X3" s="1"/>
      <c r="Y3" s="1"/>
      <c r="Z3" s="1"/>
      <c r="AA3" s="1"/>
      <c r="AB3" s="1"/>
      <c r="AC3" s="1"/>
      <c r="AD3" s="1"/>
      <c r="AE3" s="1"/>
      <c r="AF3" s="1"/>
      <c r="AG3" s="167"/>
      <c r="AH3" s="1"/>
      <c r="AI3" s="1"/>
      <c r="AJ3" s="1"/>
      <c r="AK3" s="1"/>
      <c r="AL3" s="1"/>
      <c r="AM3" s="1"/>
      <c r="AN3" s="1"/>
      <c r="AO3" s="1"/>
      <c r="AP3" s="1"/>
      <c r="AQ3" s="1"/>
      <c r="AR3" s="1"/>
      <c r="AS3" s="1"/>
      <c r="AT3" s="1"/>
      <c r="AU3" s="1"/>
      <c r="AV3" s="1"/>
      <c r="AW3" s="1"/>
      <c r="AX3" s="1"/>
      <c r="AY3" s="1"/>
      <c r="AZ3" s="1"/>
      <c r="BA3" s="1"/>
      <c r="BB3" s="1"/>
      <c r="BC3" s="1"/>
      <c r="BD3" s="1"/>
      <c r="BE3" s="1"/>
      <c r="BF3" s="1"/>
      <c r="BG3" s="166"/>
    </row>
    <row r="4" spans="1:59" ht="15" customHeight="1" x14ac:dyDescent="0.35">
      <c r="A4" s="1"/>
      <c r="B4" s="1"/>
      <c r="C4" s="1"/>
      <c r="D4" s="290"/>
      <c r="E4" s="290"/>
      <c r="F4" s="290"/>
      <c r="G4" s="290"/>
      <c r="H4" s="290"/>
      <c r="I4" s="290"/>
      <c r="J4" s="1"/>
      <c r="K4" s="1"/>
      <c r="L4" s="1"/>
      <c r="M4" s="1"/>
      <c r="N4" s="1"/>
      <c r="O4" s="1"/>
      <c r="P4" s="1"/>
      <c r="Q4" s="1"/>
      <c r="R4" s="1"/>
      <c r="S4" s="1"/>
      <c r="T4" s="1"/>
      <c r="U4" s="1"/>
      <c r="V4" s="1"/>
      <c r="W4" s="1"/>
      <c r="X4" s="1"/>
      <c r="Y4" s="1"/>
      <c r="Z4" s="1"/>
      <c r="AA4" s="1"/>
      <c r="AB4" s="1"/>
      <c r="AC4" s="1"/>
      <c r="AD4" s="1"/>
      <c r="AE4" s="1"/>
      <c r="AF4" s="1"/>
      <c r="AG4" s="167"/>
      <c r="AH4" s="1"/>
      <c r="AI4" s="1"/>
      <c r="AJ4" s="1"/>
      <c r="AK4" s="1"/>
      <c r="AL4" s="1"/>
      <c r="AM4" s="1"/>
      <c r="AN4" s="1"/>
      <c r="AO4" s="1"/>
      <c r="AP4" s="1"/>
      <c r="AQ4" s="1"/>
      <c r="AR4" s="1"/>
      <c r="AS4" s="1"/>
      <c r="AT4" s="1"/>
      <c r="AU4" s="1"/>
      <c r="AV4" s="1"/>
      <c r="AW4" s="1"/>
      <c r="AX4" s="1"/>
      <c r="AY4" s="1"/>
      <c r="AZ4" s="1"/>
      <c r="BA4" s="1"/>
      <c r="BB4" s="1"/>
      <c r="BC4" s="1"/>
      <c r="BD4" s="1"/>
      <c r="BE4" s="1"/>
      <c r="BF4" s="1"/>
      <c r="BG4" s="166"/>
    </row>
    <row r="5" spans="1:59" ht="15" customHeight="1" x14ac:dyDescent="0.35">
      <c r="A5" s="1"/>
      <c r="B5" s="1"/>
      <c r="C5" s="1"/>
      <c r="D5" s="297" t="s">
        <v>230</v>
      </c>
      <c r="E5" s="298"/>
      <c r="F5" s="298"/>
      <c r="G5" s="301"/>
      <c r="H5" s="301"/>
      <c r="I5" s="302"/>
      <c r="J5" s="1"/>
      <c r="K5" s="1"/>
      <c r="L5" s="1"/>
      <c r="M5" s="1"/>
      <c r="N5" s="1"/>
      <c r="O5" s="1"/>
      <c r="P5" s="1"/>
      <c r="Q5" s="1"/>
      <c r="R5" s="1"/>
      <c r="S5" s="1"/>
      <c r="T5" s="1"/>
      <c r="U5" s="1"/>
      <c r="V5" s="1"/>
      <c r="W5" s="1"/>
      <c r="X5" s="1"/>
      <c r="Y5" s="1"/>
      <c r="Z5" s="1"/>
      <c r="AA5" s="1"/>
      <c r="AB5" s="1"/>
      <c r="AC5" s="1"/>
      <c r="AD5" s="1"/>
      <c r="AE5" s="1"/>
      <c r="AF5" s="1"/>
      <c r="AG5" s="168"/>
      <c r="AH5" s="1"/>
      <c r="AI5" s="1"/>
      <c r="AJ5" s="1"/>
      <c r="AK5" s="1"/>
      <c r="AL5" s="1"/>
      <c r="AM5" s="1"/>
      <c r="AN5" s="1"/>
      <c r="AO5" s="1"/>
      <c r="AP5" s="1"/>
      <c r="AQ5" s="1"/>
      <c r="AR5" s="1"/>
      <c r="AS5" s="1"/>
      <c r="AT5" s="1"/>
      <c r="AU5" s="1"/>
      <c r="AV5" s="1"/>
      <c r="AW5" s="1"/>
      <c r="AX5" s="1"/>
      <c r="AY5" s="1"/>
      <c r="AZ5" s="1"/>
      <c r="BA5" s="1"/>
      <c r="BB5" s="1"/>
      <c r="BC5" s="1"/>
      <c r="BD5" s="1"/>
      <c r="BE5" s="1"/>
      <c r="BF5" s="1"/>
      <c r="BG5" s="166"/>
    </row>
    <row r="6" spans="1:59" ht="15.75" customHeight="1" x14ac:dyDescent="0.35">
      <c r="A6" s="1"/>
      <c r="B6" s="1"/>
      <c r="C6" s="1"/>
      <c r="D6" s="299"/>
      <c r="E6" s="300"/>
      <c r="F6" s="300"/>
      <c r="G6" s="303"/>
      <c r="H6" s="303"/>
      <c r="I6" s="304"/>
      <c r="J6" s="1"/>
      <c r="K6" s="1"/>
      <c r="L6" s="1"/>
      <c r="M6" s="1"/>
      <c r="N6" s="1"/>
      <c r="O6" s="1"/>
      <c r="P6" s="1"/>
      <c r="Q6" s="1"/>
      <c r="R6" s="1"/>
      <c r="S6" s="1"/>
      <c r="T6" s="1"/>
      <c r="U6" s="1"/>
      <c r="V6" s="1"/>
      <c r="W6" s="1"/>
      <c r="X6" s="1"/>
      <c r="Y6" s="1"/>
      <c r="Z6" s="1"/>
      <c r="AA6" s="1"/>
      <c r="AB6" s="1"/>
      <c r="AC6" s="1"/>
      <c r="AD6" s="1"/>
      <c r="AE6" s="1"/>
      <c r="AF6" s="1"/>
      <c r="AG6" s="168"/>
      <c r="AH6" s="1"/>
      <c r="AI6" s="1"/>
      <c r="AJ6" s="1"/>
      <c r="AK6" s="1"/>
      <c r="AL6" s="1"/>
      <c r="AM6" s="1"/>
      <c r="AN6" s="1"/>
      <c r="AO6" s="1"/>
      <c r="AP6" s="1"/>
      <c r="AQ6" s="1"/>
      <c r="AR6" s="1"/>
      <c r="AS6" s="1"/>
      <c r="AT6" s="1"/>
      <c r="AU6" s="1"/>
      <c r="AV6" s="1"/>
      <c r="AW6" s="1"/>
      <c r="AX6" s="1"/>
      <c r="AY6" s="1"/>
      <c r="AZ6" s="1"/>
      <c r="BA6" s="1"/>
      <c r="BB6" s="1"/>
      <c r="BC6" s="1"/>
      <c r="BD6" s="1"/>
      <c r="BE6" s="1"/>
      <c r="BF6" s="1"/>
      <c r="BG6" s="166"/>
    </row>
    <row r="7" spans="1:59" ht="14.5"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66"/>
    </row>
    <row r="8" spans="1:59" ht="14.5" x14ac:dyDescent="0.35">
      <c r="A8" s="1"/>
      <c r="B8" s="169">
        <f>+COUNTIF(B10:B216,"Ok")</f>
        <v>4</v>
      </c>
      <c r="C8" s="1"/>
      <c r="D8" s="1"/>
      <c r="E8" s="3">
        <v>1</v>
      </c>
      <c r="F8" s="3">
        <v>2</v>
      </c>
      <c r="G8" s="3">
        <v>3</v>
      </c>
      <c r="H8" s="3"/>
      <c r="I8" s="3">
        <v>4</v>
      </c>
      <c r="J8" s="3">
        <v>5</v>
      </c>
      <c r="K8" s="3">
        <v>6</v>
      </c>
      <c r="L8" s="3">
        <v>7</v>
      </c>
      <c r="M8" s="3">
        <v>8</v>
      </c>
      <c r="N8" s="3">
        <v>9</v>
      </c>
      <c r="O8" s="3">
        <v>10</v>
      </c>
      <c r="P8" s="3">
        <v>11</v>
      </c>
      <c r="Q8" s="3">
        <v>12</v>
      </c>
      <c r="R8" s="3">
        <v>13</v>
      </c>
      <c r="S8" s="3">
        <v>14</v>
      </c>
      <c r="T8" s="3">
        <v>15</v>
      </c>
      <c r="U8" s="3">
        <v>16</v>
      </c>
      <c r="V8" s="3">
        <v>17</v>
      </c>
      <c r="W8" s="3">
        <v>18</v>
      </c>
      <c r="X8" s="3">
        <v>19</v>
      </c>
      <c r="Y8" s="3">
        <v>20</v>
      </c>
      <c r="Z8" s="3">
        <v>21</v>
      </c>
      <c r="AA8" s="3">
        <v>22</v>
      </c>
      <c r="AB8" s="3">
        <v>23</v>
      </c>
      <c r="AC8" s="3">
        <v>24</v>
      </c>
      <c r="AD8" s="3">
        <v>25</v>
      </c>
      <c r="AE8" s="3">
        <v>26</v>
      </c>
      <c r="AF8" s="3">
        <v>27</v>
      </c>
      <c r="AG8" s="3">
        <v>28</v>
      </c>
      <c r="AH8" s="3">
        <v>29</v>
      </c>
      <c r="AI8" s="3">
        <v>30</v>
      </c>
      <c r="AJ8" s="3">
        <v>31</v>
      </c>
      <c r="AK8" s="3">
        <v>32</v>
      </c>
      <c r="AL8" s="3">
        <v>33</v>
      </c>
      <c r="AM8" s="3"/>
      <c r="AN8" s="3"/>
      <c r="AO8" s="3"/>
      <c r="AP8" s="3"/>
      <c r="AQ8" s="3"/>
      <c r="AR8" s="3"/>
      <c r="AS8" s="3"/>
      <c r="AT8" s="3"/>
      <c r="AU8" s="3"/>
      <c r="AV8" s="3"/>
      <c r="AW8" s="3"/>
      <c r="AX8" s="3"/>
      <c r="AY8" s="3"/>
      <c r="AZ8" s="3"/>
      <c r="BA8" s="3"/>
      <c r="BB8" s="3"/>
      <c r="BC8" s="3"/>
      <c r="BD8" s="3"/>
      <c r="BE8" s="3"/>
      <c r="BF8" s="3"/>
      <c r="BG8" s="166"/>
    </row>
    <row r="9" spans="1:59" ht="18.5" x14ac:dyDescent="0.45">
      <c r="A9" s="1"/>
      <c r="B9" s="11" t="s">
        <v>57</v>
      </c>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66"/>
    </row>
    <row r="10" spans="1:59" ht="18.5" x14ac:dyDescent="0.45">
      <c r="A10" s="1"/>
      <c r="B10" s="291" t="str">
        <f>IF(COUNTIF(I11:I16,"Aviso")&gt;0,"Corregir","Ok")</f>
        <v>Ok</v>
      </c>
      <c r="C10" s="29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166"/>
    </row>
    <row r="11" spans="1:59" ht="15.5" x14ac:dyDescent="0.35">
      <c r="A11" s="1"/>
      <c r="B11" s="2"/>
      <c r="C11" s="2"/>
      <c r="D11" s="2" t="s">
        <v>58</v>
      </c>
      <c r="E11" s="2"/>
      <c r="F11" s="2"/>
      <c r="G11" s="292"/>
      <c r="H11" s="29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166"/>
    </row>
    <row r="12" spans="1:59" ht="15.5" x14ac:dyDescent="0.35">
      <c r="A12" s="1"/>
      <c r="B12" s="2"/>
      <c r="C12" s="2"/>
      <c r="D12" s="2" t="s">
        <v>62</v>
      </c>
      <c r="E12" s="2"/>
      <c r="F12" s="2"/>
      <c r="G12" s="293"/>
      <c r="H12" s="293"/>
      <c r="I12" s="8" t="str">
        <f>IF(OR(G12&lt;0,ISTEXT(G12)),"Aviso","")</f>
        <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166"/>
    </row>
    <row r="13" spans="1:59" ht="15.5" x14ac:dyDescent="0.35">
      <c r="A13" s="1"/>
      <c r="B13" s="2"/>
      <c r="C13" s="2"/>
      <c r="D13" s="2" t="s">
        <v>191</v>
      </c>
      <c r="E13" s="2"/>
      <c r="F13" s="2"/>
      <c r="G13" s="294">
        <f>+G12+G11-1</f>
        <v>-1</v>
      </c>
      <c r="H13" s="294"/>
      <c r="I13" s="2"/>
      <c r="J13" s="170"/>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166"/>
    </row>
    <row r="14" spans="1:59" ht="14.5" x14ac:dyDescent="0.35">
      <c r="A14" s="17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166"/>
    </row>
    <row r="15" spans="1:59" ht="14.5" x14ac:dyDescent="0.35">
      <c r="A15" s="172">
        <v>0.03</v>
      </c>
      <c r="B15" s="2"/>
      <c r="C15" s="2"/>
      <c r="D15" s="2" t="s">
        <v>65</v>
      </c>
      <c r="E15" s="2"/>
      <c r="F15" s="2"/>
      <c r="G15" s="305"/>
      <c r="H15" s="305"/>
      <c r="I15" s="156" t="str">
        <f>IF(OR(G15&lt;0%,ISTEXT(G15)),"Aviso","para análisis económico")</f>
        <v>para análisis económico</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166"/>
    </row>
    <row r="16" spans="1:59" ht="14.5" x14ac:dyDescent="0.35">
      <c r="A16" s="171"/>
      <c r="B16" s="2"/>
      <c r="C16" s="2"/>
      <c r="D16" s="2" t="s">
        <v>68</v>
      </c>
      <c r="E16" s="2"/>
      <c r="F16" s="2"/>
      <c r="G16" s="305"/>
      <c r="H16" s="305"/>
      <c r="I16" s="157" t="str">
        <f>IF(OR(G16&lt;0%,ISTEXT(G16)),"Aviso","para análisis financiero")</f>
        <v>para análisis financiero</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166"/>
    </row>
    <row r="17" spans="1:59" ht="14.5" x14ac:dyDescent="0.35">
      <c r="A17" s="172">
        <v>0.04</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166"/>
    </row>
    <row r="18" spans="1:59" ht="14.5" x14ac:dyDescent="0.35">
      <c r="A18" s="17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166"/>
    </row>
    <row r="19" spans="1:59" ht="18.5" x14ac:dyDescent="0.45">
      <c r="A19" s="171"/>
      <c r="B19" s="11" t="s">
        <v>70</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66"/>
    </row>
    <row r="20" spans="1:59" ht="18.5" x14ac:dyDescent="0.45">
      <c r="A20" s="1"/>
      <c r="B20" s="306" t="str">
        <f>IF(COUNTIF(H22:H42,"Aviso")&gt;0,"Corregir","Ok")</f>
        <v>Ok</v>
      </c>
      <c r="C20" s="306"/>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166"/>
    </row>
    <row r="21" spans="1:59" ht="15.75" customHeight="1" x14ac:dyDescent="0.45">
      <c r="A21" s="1"/>
      <c r="B21" s="2"/>
      <c r="C21" s="21" t="s">
        <v>74</v>
      </c>
      <c r="D21" s="2"/>
      <c r="E21" s="2"/>
      <c r="F21" s="2"/>
      <c r="G21" s="2"/>
      <c r="H21" s="2"/>
      <c r="I21" s="22">
        <f>+G12-10</f>
        <v>-10</v>
      </c>
      <c r="J21" s="22">
        <f t="shared" ref="J21:R21" si="0">+I21+1</f>
        <v>-9</v>
      </c>
      <c r="K21" s="22">
        <f t="shared" si="0"/>
        <v>-8</v>
      </c>
      <c r="L21" s="22">
        <f t="shared" si="0"/>
        <v>-7</v>
      </c>
      <c r="M21" s="22">
        <f t="shared" si="0"/>
        <v>-6</v>
      </c>
      <c r="N21" s="22">
        <f t="shared" si="0"/>
        <v>-5</v>
      </c>
      <c r="O21" s="22">
        <f t="shared" si="0"/>
        <v>-4</v>
      </c>
      <c r="P21" s="22">
        <f t="shared" si="0"/>
        <v>-3</v>
      </c>
      <c r="Q21" s="22">
        <f t="shared" si="0"/>
        <v>-2</v>
      </c>
      <c r="R21" s="22">
        <f t="shared" si="0"/>
        <v>-1</v>
      </c>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166"/>
    </row>
    <row r="22" spans="1:59" ht="15.75" customHeight="1" x14ac:dyDescent="0.35">
      <c r="A22" s="1"/>
      <c r="B22" s="2"/>
      <c r="C22" s="295"/>
      <c r="D22" s="295"/>
      <c r="E22" s="295"/>
      <c r="F22" s="295"/>
      <c r="G22" s="2"/>
      <c r="H22" s="42" t="str">
        <f>IF(OR(COUNTIF(I22:BF22,"&lt;0")&gt;0,COUNTIF(I22:BF22,"*")&gt;0),"Aviso","")</f>
        <v/>
      </c>
      <c r="I22" s="136"/>
      <c r="J22" s="136"/>
      <c r="K22" s="136"/>
      <c r="L22" s="136"/>
      <c r="M22" s="136"/>
      <c r="N22" s="136"/>
      <c r="O22" s="136"/>
      <c r="P22" s="136"/>
      <c r="Q22" s="136"/>
      <c r="R22" s="136"/>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166"/>
    </row>
    <row r="23" spans="1:59" ht="15.75" customHeight="1" x14ac:dyDescent="0.35">
      <c r="A23" s="1"/>
      <c r="B23" s="2"/>
      <c r="C23" s="295"/>
      <c r="D23" s="295"/>
      <c r="E23" s="295"/>
      <c r="F23" s="295"/>
      <c r="G23" s="2"/>
      <c r="H23" s="2" t="str">
        <f>IF(OR(COUNTIF(I23:BF23,"&lt;0")&gt;0,COUNTIF(I23:BF23,"*")&gt;0),"Aviso","")</f>
        <v/>
      </c>
      <c r="I23" s="137"/>
      <c r="J23" s="137"/>
      <c r="K23" s="137"/>
      <c r="L23" s="137"/>
      <c r="M23" s="137"/>
      <c r="N23" s="137"/>
      <c r="O23" s="137"/>
      <c r="P23" s="137"/>
      <c r="Q23" s="137"/>
      <c r="R23" s="137"/>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166"/>
    </row>
    <row r="24" spans="1:59" ht="15.75" customHeight="1" x14ac:dyDescent="0.35">
      <c r="A24" s="1"/>
      <c r="B24" s="2"/>
      <c r="C24" s="295"/>
      <c r="D24" s="295"/>
      <c r="E24" s="295"/>
      <c r="F24" s="295"/>
      <c r="G24" s="2"/>
      <c r="H24" s="2" t="str">
        <f>IF(OR(COUNTIF(I24:BF24,"&lt;0")&gt;0,COUNTIF(I24:BF24,"*")&gt;0),"Aviso","")</f>
        <v/>
      </c>
      <c r="I24" s="137"/>
      <c r="J24" s="137"/>
      <c r="K24" s="137"/>
      <c r="L24" s="137"/>
      <c r="M24" s="137"/>
      <c r="N24" s="137"/>
      <c r="O24" s="137"/>
      <c r="P24" s="137"/>
      <c r="Q24" s="137"/>
      <c r="R24" s="137"/>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166"/>
    </row>
    <row r="25" spans="1:59" ht="15.75" customHeight="1" x14ac:dyDescent="0.35">
      <c r="A25" s="1"/>
      <c r="B25" s="2"/>
      <c r="C25" s="295"/>
      <c r="D25" s="295"/>
      <c r="E25" s="295"/>
      <c r="F25" s="295"/>
      <c r="G25" s="2"/>
      <c r="H25" s="2" t="str">
        <f>IF(OR(COUNTIF(I25:BF25,"&lt;0")&gt;0,COUNTIF(I25:BF25,"*")&gt;0),"Aviso","")</f>
        <v/>
      </c>
      <c r="I25" s="137"/>
      <c r="J25" s="137"/>
      <c r="K25" s="137"/>
      <c r="L25" s="137"/>
      <c r="M25" s="137"/>
      <c r="N25" s="137"/>
      <c r="O25" s="137"/>
      <c r="P25" s="137"/>
      <c r="Q25" s="137"/>
      <c r="R25" s="137"/>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166"/>
    </row>
    <row r="26" spans="1:59" ht="15.75" customHeight="1" x14ac:dyDescent="0.35">
      <c r="A26" s="1"/>
      <c r="B26" s="2"/>
      <c r="C26" s="295"/>
      <c r="D26" s="295"/>
      <c r="E26" s="295"/>
      <c r="F26" s="295"/>
      <c r="G26" s="2"/>
      <c r="H26" s="2" t="str">
        <f>IF(OR(COUNTIF(I26:BF26,"&lt;0")&gt;0,COUNTIF(I26:BF26,"*")&gt;0),"Aviso","")</f>
        <v/>
      </c>
      <c r="I26" s="137"/>
      <c r="J26" s="137"/>
      <c r="K26" s="137"/>
      <c r="L26" s="137"/>
      <c r="M26" s="137"/>
      <c r="N26" s="137"/>
      <c r="O26" s="137"/>
      <c r="P26" s="137"/>
      <c r="Q26" s="137"/>
      <c r="R26" s="137"/>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166"/>
    </row>
    <row r="27" spans="1:59" ht="15" customHeight="1" x14ac:dyDescent="0.45">
      <c r="A27" s="1"/>
      <c r="B27" s="2"/>
      <c r="C27" s="21"/>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166"/>
    </row>
    <row r="28" spans="1:59" ht="15" customHeight="1" x14ac:dyDescent="0.45">
      <c r="A28" s="1"/>
      <c r="B28" s="2"/>
      <c r="C28" s="2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166"/>
    </row>
    <row r="29" spans="1:59" ht="15.75" customHeight="1" x14ac:dyDescent="0.45">
      <c r="A29" s="1"/>
      <c r="B29" s="2"/>
      <c r="C29" s="21" t="s">
        <v>109</v>
      </c>
      <c r="D29" s="2"/>
      <c r="E29" s="2"/>
      <c r="F29" s="2"/>
      <c r="G29" s="2"/>
      <c r="H29" s="2"/>
      <c r="I29" s="22">
        <f>+G12</f>
        <v>0</v>
      </c>
      <c r="J29" s="22">
        <f t="shared" ref="J29:AO29" si="1">+I29+1</f>
        <v>1</v>
      </c>
      <c r="K29" s="22">
        <f t="shared" si="1"/>
        <v>2</v>
      </c>
      <c r="L29" s="22">
        <f t="shared" si="1"/>
        <v>3</v>
      </c>
      <c r="M29" s="22">
        <f t="shared" si="1"/>
        <v>4</v>
      </c>
      <c r="N29" s="22">
        <f t="shared" si="1"/>
        <v>5</v>
      </c>
      <c r="O29" s="22">
        <f t="shared" si="1"/>
        <v>6</v>
      </c>
      <c r="P29" s="22">
        <f t="shared" si="1"/>
        <v>7</v>
      </c>
      <c r="Q29" s="22">
        <f t="shared" si="1"/>
        <v>8</v>
      </c>
      <c r="R29" s="22">
        <f t="shared" si="1"/>
        <v>9</v>
      </c>
      <c r="S29" s="22">
        <f t="shared" si="1"/>
        <v>10</v>
      </c>
      <c r="T29" s="22">
        <f t="shared" si="1"/>
        <v>11</v>
      </c>
      <c r="U29" s="22">
        <f t="shared" si="1"/>
        <v>12</v>
      </c>
      <c r="V29" s="22">
        <f t="shared" si="1"/>
        <v>13</v>
      </c>
      <c r="W29" s="22">
        <f t="shared" si="1"/>
        <v>14</v>
      </c>
      <c r="X29" s="22">
        <f t="shared" si="1"/>
        <v>15</v>
      </c>
      <c r="Y29" s="22">
        <f t="shared" si="1"/>
        <v>16</v>
      </c>
      <c r="Z29" s="22">
        <f t="shared" si="1"/>
        <v>17</v>
      </c>
      <c r="AA29" s="22">
        <f t="shared" si="1"/>
        <v>18</v>
      </c>
      <c r="AB29" s="22">
        <f t="shared" si="1"/>
        <v>19</v>
      </c>
      <c r="AC29" s="22">
        <f t="shared" si="1"/>
        <v>20</v>
      </c>
      <c r="AD29" s="22">
        <f t="shared" si="1"/>
        <v>21</v>
      </c>
      <c r="AE29" s="22">
        <f t="shared" si="1"/>
        <v>22</v>
      </c>
      <c r="AF29" s="22">
        <f t="shared" si="1"/>
        <v>23</v>
      </c>
      <c r="AG29" s="22">
        <f t="shared" si="1"/>
        <v>24</v>
      </c>
      <c r="AH29" s="22">
        <f t="shared" si="1"/>
        <v>25</v>
      </c>
      <c r="AI29" s="22">
        <f t="shared" si="1"/>
        <v>26</v>
      </c>
      <c r="AJ29" s="22">
        <f t="shared" si="1"/>
        <v>27</v>
      </c>
      <c r="AK29" s="22">
        <f t="shared" si="1"/>
        <v>28</v>
      </c>
      <c r="AL29" s="22">
        <f t="shared" si="1"/>
        <v>29</v>
      </c>
      <c r="AM29" s="22">
        <f t="shared" si="1"/>
        <v>30</v>
      </c>
      <c r="AN29" s="22">
        <f t="shared" si="1"/>
        <v>31</v>
      </c>
      <c r="AO29" s="22">
        <f t="shared" si="1"/>
        <v>32</v>
      </c>
      <c r="AP29" s="22">
        <f t="shared" ref="AP29:BF29" si="2">+AO29+1</f>
        <v>33</v>
      </c>
      <c r="AQ29" s="22">
        <f t="shared" si="2"/>
        <v>34</v>
      </c>
      <c r="AR29" s="22">
        <f t="shared" si="2"/>
        <v>35</v>
      </c>
      <c r="AS29" s="22">
        <f t="shared" si="2"/>
        <v>36</v>
      </c>
      <c r="AT29" s="22">
        <f t="shared" si="2"/>
        <v>37</v>
      </c>
      <c r="AU29" s="22">
        <f t="shared" si="2"/>
        <v>38</v>
      </c>
      <c r="AV29" s="22">
        <f t="shared" si="2"/>
        <v>39</v>
      </c>
      <c r="AW29" s="22">
        <f t="shared" si="2"/>
        <v>40</v>
      </c>
      <c r="AX29" s="22">
        <f t="shared" si="2"/>
        <v>41</v>
      </c>
      <c r="AY29" s="22">
        <f t="shared" si="2"/>
        <v>42</v>
      </c>
      <c r="AZ29" s="22">
        <f t="shared" si="2"/>
        <v>43</v>
      </c>
      <c r="BA29" s="22">
        <f t="shared" si="2"/>
        <v>44</v>
      </c>
      <c r="BB29" s="22">
        <f t="shared" si="2"/>
        <v>45</v>
      </c>
      <c r="BC29" s="22">
        <f t="shared" si="2"/>
        <v>46</v>
      </c>
      <c r="BD29" s="22">
        <f t="shared" si="2"/>
        <v>47</v>
      </c>
      <c r="BE29" s="22">
        <f t="shared" si="2"/>
        <v>48</v>
      </c>
      <c r="BF29" s="22">
        <f t="shared" si="2"/>
        <v>49</v>
      </c>
      <c r="BG29" s="166"/>
    </row>
    <row r="30" spans="1:59" ht="15.75" customHeight="1" x14ac:dyDescent="0.35">
      <c r="A30" s="1"/>
      <c r="B30" s="2"/>
      <c r="C30" s="296" t="str">
        <f>IF(ISBLANK(C22),"",C22)</f>
        <v/>
      </c>
      <c r="D30" s="296"/>
      <c r="E30" s="296"/>
      <c r="F30" s="296"/>
      <c r="G30" s="2"/>
      <c r="H30" s="2" t="str">
        <f>IF(OR(COUNTIF(I30:BF30,"&lt;0")&gt;0,COUNTIF(I30:BF30,"*")&gt;0),"Aviso","")</f>
        <v/>
      </c>
      <c r="I30" s="136"/>
      <c r="J30" s="136"/>
      <c r="K30" s="136"/>
      <c r="L30" s="136"/>
      <c r="M30" s="136"/>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73"/>
      <c r="AN30" s="173"/>
      <c r="AO30" s="173"/>
      <c r="AP30" s="173"/>
      <c r="AQ30" s="173"/>
      <c r="AR30" s="173"/>
      <c r="AS30" s="173"/>
      <c r="AT30" s="173"/>
      <c r="AU30" s="173"/>
      <c r="AV30" s="173"/>
      <c r="AW30" s="173"/>
      <c r="AX30" s="173"/>
      <c r="AY30" s="173"/>
      <c r="AZ30" s="173"/>
      <c r="BA30" s="173"/>
      <c r="BB30" s="173"/>
      <c r="BC30" s="173"/>
      <c r="BD30" s="173"/>
      <c r="BE30" s="173"/>
      <c r="BF30" s="173"/>
      <c r="BG30" s="166"/>
    </row>
    <row r="31" spans="1:59" ht="15.75" customHeight="1" x14ac:dyDescent="0.35">
      <c r="A31" s="1"/>
      <c r="B31" s="2"/>
      <c r="C31" s="296" t="str">
        <f>IF(ISBLANK(C23),"",C23)</f>
        <v/>
      </c>
      <c r="D31" s="296"/>
      <c r="E31" s="296"/>
      <c r="F31" s="296"/>
      <c r="G31" s="2"/>
      <c r="H31" s="2" t="str">
        <f>IF(OR(COUNTIF(I31:BF31,"&lt;0")&gt;0,COUNTIF(I31:BF31,"*")&gt;0),"Aviso","")</f>
        <v/>
      </c>
      <c r="I31" s="137"/>
      <c r="J31" s="137"/>
      <c r="K31" s="137"/>
      <c r="L31" s="137"/>
      <c r="M31" s="137"/>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74"/>
      <c r="AN31" s="174"/>
      <c r="AO31" s="174"/>
      <c r="AP31" s="174"/>
      <c r="AQ31" s="174"/>
      <c r="AR31" s="174"/>
      <c r="AS31" s="174"/>
      <c r="AT31" s="174"/>
      <c r="AU31" s="174"/>
      <c r="AV31" s="174"/>
      <c r="AW31" s="174"/>
      <c r="AX31" s="174"/>
      <c r="AY31" s="174"/>
      <c r="AZ31" s="174"/>
      <c r="BA31" s="174"/>
      <c r="BB31" s="174"/>
      <c r="BC31" s="174"/>
      <c r="BD31" s="174"/>
      <c r="BE31" s="174"/>
      <c r="BF31" s="174"/>
      <c r="BG31" s="166"/>
    </row>
    <row r="32" spans="1:59" ht="15.75" customHeight="1" x14ac:dyDescent="0.35">
      <c r="A32" s="1"/>
      <c r="B32" s="2"/>
      <c r="C32" s="296" t="str">
        <f>IF(ISBLANK(C24),"",C24)</f>
        <v/>
      </c>
      <c r="D32" s="296"/>
      <c r="E32" s="296"/>
      <c r="F32" s="296"/>
      <c r="G32" s="2"/>
      <c r="H32" s="2" t="str">
        <f>IF(OR(COUNTIF(I32:BF32,"&lt;0")&gt;0,COUNTIF(I32:BF32,"*")&gt;0),"Aviso","")</f>
        <v/>
      </c>
      <c r="I32" s="137"/>
      <c r="J32" s="137"/>
      <c r="K32" s="137"/>
      <c r="L32" s="137"/>
      <c r="M32" s="137"/>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74"/>
      <c r="AN32" s="174"/>
      <c r="AO32" s="174"/>
      <c r="AP32" s="174"/>
      <c r="AQ32" s="174"/>
      <c r="AR32" s="174"/>
      <c r="AS32" s="174"/>
      <c r="AT32" s="174"/>
      <c r="AU32" s="174"/>
      <c r="AV32" s="174"/>
      <c r="AW32" s="174"/>
      <c r="AX32" s="174"/>
      <c r="AY32" s="174"/>
      <c r="AZ32" s="174"/>
      <c r="BA32" s="174"/>
      <c r="BB32" s="174"/>
      <c r="BC32" s="174"/>
      <c r="BD32" s="174"/>
      <c r="BE32" s="174"/>
      <c r="BF32" s="174"/>
      <c r="BG32" s="166"/>
    </row>
    <row r="33" spans="1:59" ht="15.75" customHeight="1" x14ac:dyDescent="0.35">
      <c r="A33" s="1"/>
      <c r="B33" s="2"/>
      <c r="C33" s="296" t="str">
        <f>IF(ISBLANK(C25),"",C25)</f>
        <v/>
      </c>
      <c r="D33" s="296"/>
      <c r="E33" s="296"/>
      <c r="F33" s="296"/>
      <c r="G33" s="2"/>
      <c r="H33" s="2" t="str">
        <f>IF(OR(COUNTIF(I33:BF33,"&lt;0")&gt;0,COUNTIF(I33:BF33,"*")&gt;0),"Aviso","")</f>
        <v/>
      </c>
      <c r="I33" s="137"/>
      <c r="J33" s="137"/>
      <c r="K33" s="137"/>
      <c r="L33" s="137"/>
      <c r="M33" s="137"/>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74"/>
      <c r="AN33" s="174"/>
      <c r="AO33" s="174"/>
      <c r="AP33" s="174"/>
      <c r="AQ33" s="174"/>
      <c r="AR33" s="174"/>
      <c r="AS33" s="174"/>
      <c r="AT33" s="174"/>
      <c r="AU33" s="174"/>
      <c r="AV33" s="174"/>
      <c r="AW33" s="174"/>
      <c r="AX33" s="174"/>
      <c r="AY33" s="174"/>
      <c r="AZ33" s="174"/>
      <c r="BA33" s="174"/>
      <c r="BB33" s="174"/>
      <c r="BC33" s="174"/>
      <c r="BD33" s="174"/>
      <c r="BE33" s="174"/>
      <c r="BF33" s="174"/>
      <c r="BG33" s="166"/>
    </row>
    <row r="34" spans="1:59" ht="15.75" customHeight="1" x14ac:dyDescent="0.35">
      <c r="A34" s="1"/>
      <c r="B34" s="2"/>
      <c r="C34" s="296" t="str">
        <f>IF(ISBLANK(C26),"",C26)</f>
        <v/>
      </c>
      <c r="D34" s="296"/>
      <c r="E34" s="296"/>
      <c r="F34" s="296"/>
      <c r="G34" s="2"/>
      <c r="H34" s="2" t="str">
        <f>IF(OR(COUNTIF(I34:BF34,"&lt;0")&gt;0,COUNTIF(I34:BF34,"*")&gt;0),"Aviso","")</f>
        <v/>
      </c>
      <c r="I34" s="136"/>
      <c r="J34" s="136"/>
      <c r="K34" s="136"/>
      <c r="L34" s="136"/>
      <c r="M34" s="136"/>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73"/>
      <c r="AN34" s="173"/>
      <c r="AO34" s="173"/>
      <c r="AP34" s="173"/>
      <c r="AQ34" s="173"/>
      <c r="AR34" s="173"/>
      <c r="AS34" s="173"/>
      <c r="AT34" s="173"/>
      <c r="AU34" s="173"/>
      <c r="AV34" s="173"/>
      <c r="AW34" s="173"/>
      <c r="AX34" s="173"/>
      <c r="AY34" s="173"/>
      <c r="AZ34" s="173"/>
      <c r="BA34" s="173"/>
      <c r="BB34" s="173"/>
      <c r="BC34" s="173"/>
      <c r="BD34" s="173"/>
      <c r="BE34" s="173"/>
      <c r="BF34" s="173"/>
      <c r="BG34" s="166"/>
    </row>
    <row r="35" spans="1:59" ht="15.75" customHeight="1" x14ac:dyDescent="0.3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166"/>
    </row>
    <row r="36" spans="1:59" ht="15" customHeight="1" x14ac:dyDescent="0.45">
      <c r="A36" s="1"/>
      <c r="B36" s="2"/>
      <c r="C36" s="21"/>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166"/>
    </row>
    <row r="37" spans="1:59" ht="15.75" customHeight="1" x14ac:dyDescent="0.45">
      <c r="A37" s="1"/>
      <c r="B37" s="2"/>
      <c r="C37" s="21" t="s">
        <v>113</v>
      </c>
      <c r="D37" s="2"/>
      <c r="E37" s="2"/>
      <c r="F37" s="26"/>
      <c r="G37" s="2"/>
      <c r="H37" s="2"/>
      <c r="I37" s="22">
        <f>+G12</f>
        <v>0</v>
      </c>
      <c r="J37" s="22">
        <f t="shared" ref="J37:AO37" si="3">+I37+1</f>
        <v>1</v>
      </c>
      <c r="K37" s="22">
        <f t="shared" si="3"/>
        <v>2</v>
      </c>
      <c r="L37" s="22">
        <f t="shared" si="3"/>
        <v>3</v>
      </c>
      <c r="M37" s="22">
        <f t="shared" si="3"/>
        <v>4</v>
      </c>
      <c r="N37" s="22">
        <f t="shared" si="3"/>
        <v>5</v>
      </c>
      <c r="O37" s="22">
        <f t="shared" si="3"/>
        <v>6</v>
      </c>
      <c r="P37" s="22">
        <f t="shared" si="3"/>
        <v>7</v>
      </c>
      <c r="Q37" s="22">
        <f t="shared" si="3"/>
        <v>8</v>
      </c>
      <c r="R37" s="22">
        <f t="shared" si="3"/>
        <v>9</v>
      </c>
      <c r="S37" s="22">
        <f t="shared" si="3"/>
        <v>10</v>
      </c>
      <c r="T37" s="22">
        <f t="shared" si="3"/>
        <v>11</v>
      </c>
      <c r="U37" s="22">
        <f t="shared" si="3"/>
        <v>12</v>
      </c>
      <c r="V37" s="22">
        <f t="shared" si="3"/>
        <v>13</v>
      </c>
      <c r="W37" s="22">
        <f t="shared" si="3"/>
        <v>14</v>
      </c>
      <c r="X37" s="22">
        <f t="shared" si="3"/>
        <v>15</v>
      </c>
      <c r="Y37" s="22">
        <f t="shared" si="3"/>
        <v>16</v>
      </c>
      <c r="Z37" s="22">
        <f t="shared" si="3"/>
        <v>17</v>
      </c>
      <c r="AA37" s="22">
        <f t="shared" si="3"/>
        <v>18</v>
      </c>
      <c r="AB37" s="22">
        <f t="shared" si="3"/>
        <v>19</v>
      </c>
      <c r="AC37" s="22">
        <f t="shared" si="3"/>
        <v>20</v>
      </c>
      <c r="AD37" s="22">
        <f t="shared" si="3"/>
        <v>21</v>
      </c>
      <c r="AE37" s="22">
        <f t="shared" si="3"/>
        <v>22</v>
      </c>
      <c r="AF37" s="22">
        <f t="shared" si="3"/>
        <v>23</v>
      </c>
      <c r="AG37" s="22">
        <f t="shared" si="3"/>
        <v>24</v>
      </c>
      <c r="AH37" s="22">
        <f t="shared" si="3"/>
        <v>25</v>
      </c>
      <c r="AI37" s="22">
        <f t="shared" si="3"/>
        <v>26</v>
      </c>
      <c r="AJ37" s="22">
        <f t="shared" si="3"/>
        <v>27</v>
      </c>
      <c r="AK37" s="22">
        <f t="shared" si="3"/>
        <v>28</v>
      </c>
      <c r="AL37" s="22">
        <f t="shared" si="3"/>
        <v>29</v>
      </c>
      <c r="AM37" s="22">
        <f t="shared" si="3"/>
        <v>30</v>
      </c>
      <c r="AN37" s="22">
        <f t="shared" si="3"/>
        <v>31</v>
      </c>
      <c r="AO37" s="22">
        <f t="shared" si="3"/>
        <v>32</v>
      </c>
      <c r="AP37" s="22">
        <f t="shared" ref="AP37:BF37" si="4">+AO37+1</f>
        <v>33</v>
      </c>
      <c r="AQ37" s="22">
        <f t="shared" si="4"/>
        <v>34</v>
      </c>
      <c r="AR37" s="22">
        <f t="shared" si="4"/>
        <v>35</v>
      </c>
      <c r="AS37" s="22">
        <f t="shared" si="4"/>
        <v>36</v>
      </c>
      <c r="AT37" s="22">
        <f t="shared" si="4"/>
        <v>37</v>
      </c>
      <c r="AU37" s="22">
        <f t="shared" si="4"/>
        <v>38</v>
      </c>
      <c r="AV37" s="22">
        <f t="shared" si="4"/>
        <v>39</v>
      </c>
      <c r="AW37" s="22">
        <f t="shared" si="4"/>
        <v>40</v>
      </c>
      <c r="AX37" s="22">
        <f t="shared" si="4"/>
        <v>41</v>
      </c>
      <c r="AY37" s="22">
        <f t="shared" si="4"/>
        <v>42</v>
      </c>
      <c r="AZ37" s="22">
        <f t="shared" si="4"/>
        <v>43</v>
      </c>
      <c r="BA37" s="22">
        <f t="shared" si="4"/>
        <v>44</v>
      </c>
      <c r="BB37" s="22">
        <f t="shared" si="4"/>
        <v>45</v>
      </c>
      <c r="BC37" s="22">
        <f t="shared" si="4"/>
        <v>46</v>
      </c>
      <c r="BD37" s="22">
        <f t="shared" si="4"/>
        <v>47</v>
      </c>
      <c r="BE37" s="22">
        <f t="shared" si="4"/>
        <v>48</v>
      </c>
      <c r="BF37" s="22">
        <f t="shared" si="4"/>
        <v>49</v>
      </c>
      <c r="BG37" s="166"/>
    </row>
    <row r="38" spans="1:59" ht="15.75" customHeight="1" x14ac:dyDescent="0.35">
      <c r="A38" s="1"/>
      <c r="B38" s="2"/>
      <c r="C38" s="296" t="str">
        <f>IF(ISBLANK(C30),"",C30)</f>
        <v/>
      </c>
      <c r="D38" s="296"/>
      <c r="E38" s="296"/>
      <c r="F38" s="296"/>
      <c r="G38" s="2"/>
      <c r="H38" s="2" t="str">
        <f>IF(OR(COUNTIF(I38:BF38,"&lt;0")&gt;0,COUNTIF(I38:BF38,"*")&gt;0),"Aviso","")</f>
        <v/>
      </c>
      <c r="I38" s="136"/>
      <c r="J38" s="136"/>
      <c r="K38" s="136"/>
      <c r="L38" s="136"/>
      <c r="M38" s="136"/>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73"/>
      <c r="AN38" s="173"/>
      <c r="AO38" s="173"/>
      <c r="AP38" s="173"/>
      <c r="AQ38" s="173"/>
      <c r="AR38" s="173"/>
      <c r="AS38" s="173"/>
      <c r="AT38" s="173"/>
      <c r="AU38" s="173"/>
      <c r="AV38" s="173"/>
      <c r="AW38" s="173"/>
      <c r="AX38" s="173"/>
      <c r="AY38" s="173"/>
      <c r="AZ38" s="173"/>
      <c r="BA38" s="173"/>
      <c r="BB38" s="173"/>
      <c r="BC38" s="173"/>
      <c r="BD38" s="173"/>
      <c r="BE38" s="173"/>
      <c r="BF38" s="173"/>
      <c r="BG38" s="166"/>
    </row>
    <row r="39" spans="1:59" ht="15.75" customHeight="1" x14ac:dyDescent="0.35">
      <c r="A39" s="1"/>
      <c r="B39" s="2"/>
      <c r="C39" s="296" t="str">
        <f>IF(ISBLANK(C31),"",C31)</f>
        <v/>
      </c>
      <c r="D39" s="296"/>
      <c r="E39" s="296"/>
      <c r="F39" s="296"/>
      <c r="G39" s="2"/>
      <c r="H39" s="2" t="str">
        <f>IF(OR(COUNTIF(I39:BF39,"&lt;0")&gt;0,COUNTIF(I39:BF39,"*")&gt;0),"Aviso","")</f>
        <v/>
      </c>
      <c r="I39" s="137"/>
      <c r="J39" s="137"/>
      <c r="K39" s="137"/>
      <c r="L39" s="137"/>
      <c r="M39" s="137"/>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74"/>
      <c r="AN39" s="174"/>
      <c r="AO39" s="174"/>
      <c r="AP39" s="174"/>
      <c r="AQ39" s="174"/>
      <c r="AR39" s="174"/>
      <c r="AS39" s="174"/>
      <c r="AT39" s="174"/>
      <c r="AU39" s="174"/>
      <c r="AV39" s="174"/>
      <c r="AW39" s="174"/>
      <c r="AX39" s="174"/>
      <c r="AY39" s="174"/>
      <c r="AZ39" s="174"/>
      <c r="BA39" s="174"/>
      <c r="BB39" s="174"/>
      <c r="BC39" s="174"/>
      <c r="BD39" s="174"/>
      <c r="BE39" s="174"/>
      <c r="BF39" s="174"/>
      <c r="BG39" s="166"/>
    </row>
    <row r="40" spans="1:59" ht="15.75" customHeight="1" x14ac:dyDescent="0.35">
      <c r="A40" s="1"/>
      <c r="B40" s="2"/>
      <c r="C40" s="296" t="str">
        <f>IF(ISBLANK(C32),"",C32)</f>
        <v/>
      </c>
      <c r="D40" s="296"/>
      <c r="E40" s="296"/>
      <c r="F40" s="296"/>
      <c r="G40" s="2"/>
      <c r="H40" s="2" t="str">
        <f>IF(OR(COUNTIF(I40:BF40,"&lt;0")&gt;0,COUNTIF(I40:BF40,"*")&gt;0),"Aviso","")</f>
        <v/>
      </c>
      <c r="I40" s="137"/>
      <c r="J40" s="137"/>
      <c r="K40" s="137"/>
      <c r="L40" s="137"/>
      <c r="M40" s="137"/>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74"/>
      <c r="AN40" s="174"/>
      <c r="AO40" s="174"/>
      <c r="AP40" s="174"/>
      <c r="AQ40" s="174"/>
      <c r="AR40" s="174"/>
      <c r="AS40" s="174"/>
      <c r="AT40" s="174"/>
      <c r="AU40" s="174"/>
      <c r="AV40" s="174"/>
      <c r="AW40" s="174"/>
      <c r="AX40" s="174"/>
      <c r="AY40" s="174"/>
      <c r="AZ40" s="174"/>
      <c r="BA40" s="174"/>
      <c r="BB40" s="174"/>
      <c r="BC40" s="174"/>
      <c r="BD40" s="174"/>
      <c r="BE40" s="174"/>
      <c r="BF40" s="174"/>
      <c r="BG40" s="166"/>
    </row>
    <row r="41" spans="1:59" ht="15.75" customHeight="1" x14ac:dyDescent="0.35">
      <c r="A41" s="1"/>
      <c r="B41" s="2"/>
      <c r="C41" s="296" t="str">
        <f>IF(ISBLANK(C33),"",C33)</f>
        <v/>
      </c>
      <c r="D41" s="296"/>
      <c r="E41" s="296"/>
      <c r="F41" s="296"/>
      <c r="G41" s="2"/>
      <c r="H41" s="2" t="str">
        <f>IF(OR(COUNTIF(I41:BF41,"&lt;0")&gt;0,COUNTIF(I41:BF41,"*")&gt;0),"Aviso","")</f>
        <v/>
      </c>
      <c r="I41" s="137"/>
      <c r="J41" s="137"/>
      <c r="K41" s="137"/>
      <c r="L41" s="137"/>
      <c r="M41" s="137"/>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74"/>
      <c r="AN41" s="174"/>
      <c r="AO41" s="174"/>
      <c r="AP41" s="174"/>
      <c r="AQ41" s="174"/>
      <c r="AR41" s="174"/>
      <c r="AS41" s="174"/>
      <c r="AT41" s="174"/>
      <c r="AU41" s="174"/>
      <c r="AV41" s="174"/>
      <c r="AW41" s="174"/>
      <c r="AX41" s="174"/>
      <c r="AY41" s="174"/>
      <c r="AZ41" s="174"/>
      <c r="BA41" s="174"/>
      <c r="BB41" s="174"/>
      <c r="BC41" s="174"/>
      <c r="BD41" s="174"/>
      <c r="BE41" s="174"/>
      <c r="BF41" s="174"/>
      <c r="BG41" s="166"/>
    </row>
    <row r="42" spans="1:59" ht="15.75" customHeight="1" x14ac:dyDescent="0.35">
      <c r="A42" s="1"/>
      <c r="B42" s="2"/>
      <c r="C42" s="296" t="str">
        <f>IF(ISBLANK(C34),"",C34)</f>
        <v/>
      </c>
      <c r="D42" s="296"/>
      <c r="E42" s="296"/>
      <c r="F42" s="296"/>
      <c r="G42" s="2"/>
      <c r="H42" s="2" t="str">
        <f>IF(OR(COUNTIF(I42:BF42,"&lt;0")&gt;0,COUNTIF(I42:BF42,"*")&gt;0),"Aviso","")</f>
        <v/>
      </c>
      <c r="I42" s="136"/>
      <c r="J42" s="136"/>
      <c r="K42" s="136"/>
      <c r="L42" s="136"/>
      <c r="M42" s="136"/>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73"/>
      <c r="AN42" s="173"/>
      <c r="AO42" s="173"/>
      <c r="AP42" s="173"/>
      <c r="AQ42" s="173"/>
      <c r="AR42" s="173"/>
      <c r="AS42" s="173"/>
      <c r="AT42" s="173"/>
      <c r="AU42" s="173"/>
      <c r="AV42" s="173"/>
      <c r="AW42" s="173"/>
      <c r="AX42" s="173"/>
      <c r="AY42" s="173"/>
      <c r="AZ42" s="173"/>
      <c r="BA42" s="173"/>
      <c r="BB42" s="173"/>
      <c r="BC42" s="173"/>
      <c r="BD42" s="173"/>
      <c r="BE42" s="173"/>
      <c r="BF42" s="173"/>
      <c r="BG42" s="166"/>
    </row>
    <row r="43" spans="1:59" ht="15.75" customHeight="1" x14ac:dyDescent="0.35">
      <c r="A43" s="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166"/>
    </row>
    <row r="44" spans="1:59" ht="15.75" customHeight="1" x14ac:dyDescent="0.35">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166"/>
    </row>
    <row r="45" spans="1:59" ht="15.75" customHeight="1" x14ac:dyDescent="0.45">
      <c r="A45" s="1"/>
      <c r="B45" s="11" t="s">
        <v>114</v>
      </c>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66"/>
    </row>
    <row r="46" spans="1:59" ht="15.75" customHeight="1" x14ac:dyDescent="0.45">
      <c r="A46" s="1"/>
      <c r="B46" s="306"/>
      <c r="C46" s="306"/>
      <c r="D46" s="2"/>
      <c r="E46" s="2"/>
      <c r="F46" s="175"/>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166"/>
    </row>
    <row r="47" spans="1:59" ht="15.75" customHeight="1" x14ac:dyDescent="0.45">
      <c r="A47" s="1"/>
      <c r="B47" s="176"/>
      <c r="C47" s="21" t="s">
        <v>115</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166"/>
    </row>
    <row r="48" spans="1:59" ht="15.75" customHeight="1" x14ac:dyDescent="0.45">
      <c r="A48" s="1"/>
      <c r="B48" s="176"/>
      <c r="C48" s="2"/>
      <c r="D48" s="2"/>
      <c r="E48" s="2"/>
      <c r="F48" s="27" t="s">
        <v>116</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166"/>
    </row>
    <row r="49" spans="1:59" ht="25.4" customHeight="1" x14ac:dyDescent="0.35">
      <c r="A49" s="1"/>
      <c r="B49" s="2"/>
      <c r="C49" s="2" t="s">
        <v>192</v>
      </c>
      <c r="D49" s="2"/>
      <c r="E49" s="2"/>
      <c r="F49" s="177" t="s">
        <v>117</v>
      </c>
      <c r="G49" s="307" t="s">
        <v>8</v>
      </c>
      <c r="H49" s="307"/>
      <c r="I49" s="22">
        <f>+G12</f>
        <v>0</v>
      </c>
      <c r="J49" s="22">
        <f t="shared" ref="J49:AO49" si="5">+I49+1</f>
        <v>1</v>
      </c>
      <c r="K49" s="22">
        <f t="shared" si="5"/>
        <v>2</v>
      </c>
      <c r="L49" s="22">
        <f t="shared" si="5"/>
        <v>3</v>
      </c>
      <c r="M49" s="22">
        <f t="shared" si="5"/>
        <v>4</v>
      </c>
      <c r="N49" s="22">
        <f t="shared" si="5"/>
        <v>5</v>
      </c>
      <c r="O49" s="22">
        <f t="shared" si="5"/>
        <v>6</v>
      </c>
      <c r="P49" s="22">
        <f t="shared" si="5"/>
        <v>7</v>
      </c>
      <c r="Q49" s="22">
        <f t="shared" si="5"/>
        <v>8</v>
      </c>
      <c r="R49" s="22">
        <f t="shared" si="5"/>
        <v>9</v>
      </c>
      <c r="S49" s="22">
        <f t="shared" si="5"/>
        <v>10</v>
      </c>
      <c r="T49" s="22">
        <f t="shared" si="5"/>
        <v>11</v>
      </c>
      <c r="U49" s="22">
        <f t="shared" si="5"/>
        <v>12</v>
      </c>
      <c r="V49" s="22">
        <f t="shared" si="5"/>
        <v>13</v>
      </c>
      <c r="W49" s="22">
        <f t="shared" si="5"/>
        <v>14</v>
      </c>
      <c r="X49" s="22">
        <f t="shared" si="5"/>
        <v>15</v>
      </c>
      <c r="Y49" s="22">
        <f t="shared" si="5"/>
        <v>16</v>
      </c>
      <c r="Z49" s="22">
        <f t="shared" si="5"/>
        <v>17</v>
      </c>
      <c r="AA49" s="22">
        <f t="shared" si="5"/>
        <v>18</v>
      </c>
      <c r="AB49" s="22">
        <f t="shared" si="5"/>
        <v>19</v>
      </c>
      <c r="AC49" s="22">
        <f t="shared" si="5"/>
        <v>20</v>
      </c>
      <c r="AD49" s="22">
        <f t="shared" si="5"/>
        <v>21</v>
      </c>
      <c r="AE49" s="22">
        <f t="shared" si="5"/>
        <v>22</v>
      </c>
      <c r="AF49" s="22">
        <f t="shared" si="5"/>
        <v>23</v>
      </c>
      <c r="AG49" s="22">
        <f t="shared" si="5"/>
        <v>24</v>
      </c>
      <c r="AH49" s="22">
        <f t="shared" si="5"/>
        <v>25</v>
      </c>
      <c r="AI49" s="22">
        <f t="shared" si="5"/>
        <v>26</v>
      </c>
      <c r="AJ49" s="22">
        <f t="shared" si="5"/>
        <v>27</v>
      </c>
      <c r="AK49" s="22">
        <f t="shared" si="5"/>
        <v>28</v>
      </c>
      <c r="AL49" s="22">
        <f t="shared" si="5"/>
        <v>29</v>
      </c>
      <c r="AM49" s="22">
        <f t="shared" si="5"/>
        <v>30</v>
      </c>
      <c r="AN49" s="22">
        <f t="shared" si="5"/>
        <v>31</v>
      </c>
      <c r="AO49" s="22">
        <f t="shared" si="5"/>
        <v>32</v>
      </c>
      <c r="AP49" s="22">
        <f t="shared" ref="AP49:BF49" si="6">+AO49+1</f>
        <v>33</v>
      </c>
      <c r="AQ49" s="22">
        <f t="shared" si="6"/>
        <v>34</v>
      </c>
      <c r="AR49" s="22">
        <f t="shared" si="6"/>
        <v>35</v>
      </c>
      <c r="AS49" s="22">
        <f t="shared" si="6"/>
        <v>36</v>
      </c>
      <c r="AT49" s="22">
        <f t="shared" si="6"/>
        <v>37</v>
      </c>
      <c r="AU49" s="22">
        <f t="shared" si="6"/>
        <v>38</v>
      </c>
      <c r="AV49" s="22">
        <f t="shared" si="6"/>
        <v>39</v>
      </c>
      <c r="AW49" s="22">
        <f t="shared" si="6"/>
        <v>40</v>
      </c>
      <c r="AX49" s="22">
        <f t="shared" si="6"/>
        <v>41</v>
      </c>
      <c r="AY49" s="22">
        <f t="shared" si="6"/>
        <v>42</v>
      </c>
      <c r="AZ49" s="22">
        <f t="shared" si="6"/>
        <v>43</v>
      </c>
      <c r="BA49" s="22">
        <f t="shared" si="6"/>
        <v>44</v>
      </c>
      <c r="BB49" s="22">
        <f t="shared" si="6"/>
        <v>45</v>
      </c>
      <c r="BC49" s="22">
        <f t="shared" si="6"/>
        <v>46</v>
      </c>
      <c r="BD49" s="22">
        <f t="shared" si="6"/>
        <v>47</v>
      </c>
      <c r="BE49" s="22">
        <f t="shared" si="6"/>
        <v>48</v>
      </c>
      <c r="BF49" s="22">
        <f t="shared" si="6"/>
        <v>49</v>
      </c>
      <c r="BG49" s="166"/>
    </row>
    <row r="50" spans="1:59" ht="15.75" customHeight="1" x14ac:dyDescent="0.35">
      <c r="A50" s="1"/>
      <c r="B50" s="2"/>
      <c r="C50" s="308"/>
      <c r="D50" s="308"/>
      <c r="E50" s="308"/>
      <c r="F50" s="140" t="str">
        <f>+IFERROR(VLOOKUP($C50,'Aux. Listas'!$A$2:$B$4,2,)," ")</f>
        <v xml:space="preserve"> </v>
      </c>
      <c r="G50" s="309">
        <f t="shared" ref="G50:G64" si="7">+SUM(I50:BF50)</f>
        <v>0</v>
      </c>
      <c r="H50" s="309"/>
      <c r="I50" s="136"/>
      <c r="J50" s="136"/>
      <c r="K50" s="136"/>
      <c r="L50" s="136"/>
      <c r="M50" s="136"/>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73"/>
      <c r="AN50" s="173"/>
      <c r="AO50" s="173"/>
      <c r="AP50" s="173"/>
      <c r="AQ50" s="173"/>
      <c r="AR50" s="173"/>
      <c r="AS50" s="173"/>
      <c r="AT50" s="173"/>
      <c r="AU50" s="173"/>
      <c r="AV50" s="173"/>
      <c r="AW50" s="173"/>
      <c r="AX50" s="173"/>
      <c r="AY50" s="173"/>
      <c r="AZ50" s="173"/>
      <c r="BA50" s="173"/>
      <c r="BB50" s="173"/>
      <c r="BC50" s="173"/>
      <c r="BD50" s="173"/>
      <c r="BE50" s="173"/>
      <c r="BF50" s="173"/>
      <c r="BG50" s="166"/>
    </row>
    <row r="51" spans="1:59" ht="15.75" customHeight="1" x14ac:dyDescent="0.35">
      <c r="A51" s="1"/>
      <c r="B51" s="2"/>
      <c r="C51" s="308"/>
      <c r="D51" s="308"/>
      <c r="E51" s="308"/>
      <c r="F51" s="140" t="str">
        <f>+IFERROR(VLOOKUP($C51,'Aux. Listas'!$A$2:$B$4,2,)," ")</f>
        <v xml:space="preserve"> </v>
      </c>
      <c r="G51" s="310">
        <f t="shared" si="7"/>
        <v>0</v>
      </c>
      <c r="H51" s="310"/>
      <c r="I51" s="137"/>
      <c r="J51" s="137"/>
      <c r="K51" s="137"/>
      <c r="L51" s="137"/>
      <c r="M51" s="137"/>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74"/>
      <c r="AN51" s="174"/>
      <c r="AO51" s="174"/>
      <c r="AP51" s="174"/>
      <c r="AQ51" s="174"/>
      <c r="AR51" s="174"/>
      <c r="AS51" s="174"/>
      <c r="AT51" s="174"/>
      <c r="AU51" s="174"/>
      <c r="AV51" s="174"/>
      <c r="AW51" s="174"/>
      <c r="AX51" s="174"/>
      <c r="AY51" s="174"/>
      <c r="AZ51" s="174"/>
      <c r="BA51" s="174"/>
      <c r="BB51" s="174"/>
      <c r="BC51" s="174"/>
      <c r="BD51" s="174"/>
      <c r="BE51" s="174"/>
      <c r="BF51" s="174"/>
      <c r="BG51" s="166"/>
    </row>
    <row r="52" spans="1:59" ht="15.75" customHeight="1" x14ac:dyDescent="0.35">
      <c r="A52" s="1"/>
      <c r="B52" s="2"/>
      <c r="C52" s="308"/>
      <c r="D52" s="308"/>
      <c r="E52" s="308"/>
      <c r="F52" s="140" t="str">
        <f>+IFERROR(VLOOKUP($C52,'Aux. Listas'!$A$2:$B$4,2,)," ")</f>
        <v xml:space="preserve"> </v>
      </c>
      <c r="G52" s="310">
        <f t="shared" si="7"/>
        <v>0</v>
      </c>
      <c r="H52" s="310"/>
      <c r="I52" s="137"/>
      <c r="J52" s="137"/>
      <c r="K52" s="137"/>
      <c r="L52" s="137"/>
      <c r="M52" s="137"/>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74"/>
      <c r="AN52" s="174"/>
      <c r="AO52" s="174"/>
      <c r="AP52" s="174"/>
      <c r="AQ52" s="174"/>
      <c r="AR52" s="174"/>
      <c r="AS52" s="174"/>
      <c r="AT52" s="174"/>
      <c r="AU52" s="174"/>
      <c r="AV52" s="174"/>
      <c r="AW52" s="174"/>
      <c r="AX52" s="174"/>
      <c r="AY52" s="174"/>
      <c r="AZ52" s="174"/>
      <c r="BA52" s="174"/>
      <c r="BB52" s="174"/>
      <c r="BC52" s="174"/>
      <c r="BD52" s="174"/>
      <c r="BE52" s="174"/>
      <c r="BF52" s="174"/>
      <c r="BG52" s="166"/>
    </row>
    <row r="53" spans="1:59" ht="15.75" customHeight="1" x14ac:dyDescent="0.35">
      <c r="A53" s="1"/>
      <c r="B53" s="2"/>
      <c r="C53" s="308"/>
      <c r="D53" s="308"/>
      <c r="E53" s="308"/>
      <c r="F53" s="140" t="str">
        <f>+IFERROR(VLOOKUP($C53,'Aux. Listas'!$A$2:$B$4,2,)," ")</f>
        <v xml:space="preserve"> </v>
      </c>
      <c r="G53" s="310">
        <f t="shared" si="7"/>
        <v>0</v>
      </c>
      <c r="H53" s="310"/>
      <c r="I53" s="137"/>
      <c r="J53" s="137"/>
      <c r="K53" s="137"/>
      <c r="L53" s="137"/>
      <c r="M53" s="137"/>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74"/>
      <c r="AN53" s="174"/>
      <c r="AO53" s="174"/>
      <c r="AP53" s="174"/>
      <c r="AQ53" s="174"/>
      <c r="AR53" s="174"/>
      <c r="AS53" s="174"/>
      <c r="AT53" s="174"/>
      <c r="AU53" s="174"/>
      <c r="AV53" s="174"/>
      <c r="AW53" s="174"/>
      <c r="AX53" s="174"/>
      <c r="AY53" s="174"/>
      <c r="AZ53" s="174"/>
      <c r="BA53" s="174"/>
      <c r="BB53" s="174"/>
      <c r="BC53" s="174"/>
      <c r="BD53" s="174"/>
      <c r="BE53" s="174"/>
      <c r="BF53" s="174"/>
      <c r="BG53" s="166"/>
    </row>
    <row r="54" spans="1:59" ht="15.75" customHeight="1" x14ac:dyDescent="0.35">
      <c r="A54" s="1"/>
      <c r="B54" s="2"/>
      <c r="C54" s="308"/>
      <c r="D54" s="308"/>
      <c r="E54" s="308"/>
      <c r="F54" s="140" t="str">
        <f>+IFERROR(VLOOKUP($C54,'Aux. Listas'!$A$2:$B$4,2,)," ")</f>
        <v xml:space="preserve"> </v>
      </c>
      <c r="G54" s="310">
        <f t="shared" si="7"/>
        <v>0</v>
      </c>
      <c r="H54" s="310"/>
      <c r="I54" s="141"/>
      <c r="J54" s="141"/>
      <c r="K54" s="141"/>
      <c r="L54" s="141"/>
      <c r="M54" s="141"/>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78"/>
      <c r="AN54" s="178"/>
      <c r="AO54" s="178"/>
      <c r="AP54" s="178"/>
      <c r="AQ54" s="178"/>
      <c r="AR54" s="178"/>
      <c r="AS54" s="178"/>
      <c r="AT54" s="178"/>
      <c r="AU54" s="178"/>
      <c r="AV54" s="178"/>
      <c r="AW54" s="178"/>
      <c r="AX54" s="178"/>
      <c r="AY54" s="178"/>
      <c r="AZ54" s="178"/>
      <c r="BA54" s="178"/>
      <c r="BB54" s="178"/>
      <c r="BC54" s="178"/>
      <c r="BD54" s="178"/>
      <c r="BE54" s="178"/>
      <c r="BF54" s="178"/>
      <c r="BG54" s="166"/>
    </row>
    <row r="55" spans="1:59" ht="15.75" customHeight="1" x14ac:dyDescent="0.35">
      <c r="A55" s="1"/>
      <c r="B55" s="2"/>
      <c r="C55" s="308"/>
      <c r="D55" s="308"/>
      <c r="E55" s="308"/>
      <c r="F55" s="140" t="str">
        <f>+IFERROR(VLOOKUP($C55,'Aux. Listas'!$A$2:$B$4,2,)," ")</f>
        <v xml:space="preserve"> </v>
      </c>
      <c r="G55" s="310">
        <f t="shared" si="7"/>
        <v>0</v>
      </c>
      <c r="H55" s="310"/>
      <c r="I55" s="141"/>
      <c r="J55" s="141"/>
      <c r="K55" s="141"/>
      <c r="L55" s="141"/>
      <c r="M55" s="141"/>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78"/>
      <c r="AN55" s="178"/>
      <c r="AO55" s="178"/>
      <c r="AP55" s="178"/>
      <c r="AQ55" s="178"/>
      <c r="AR55" s="178"/>
      <c r="AS55" s="178"/>
      <c r="AT55" s="178"/>
      <c r="AU55" s="178"/>
      <c r="AV55" s="178"/>
      <c r="AW55" s="178"/>
      <c r="AX55" s="178"/>
      <c r="AY55" s="178"/>
      <c r="AZ55" s="178"/>
      <c r="BA55" s="178"/>
      <c r="BB55" s="178"/>
      <c r="BC55" s="178"/>
      <c r="BD55" s="178"/>
      <c r="BE55" s="178"/>
      <c r="BF55" s="178"/>
      <c r="BG55" s="166"/>
    </row>
    <row r="56" spans="1:59" ht="15.75" customHeight="1" x14ac:dyDescent="0.35">
      <c r="A56" s="1"/>
      <c r="B56" s="2"/>
      <c r="C56" s="308"/>
      <c r="D56" s="308"/>
      <c r="E56" s="308"/>
      <c r="F56" s="140" t="str">
        <f>+IFERROR(VLOOKUP($C56,'Aux. Listas'!$A$2:$B$4,2,)," ")</f>
        <v xml:space="preserve"> </v>
      </c>
      <c r="G56" s="310">
        <f t="shared" si="7"/>
        <v>0</v>
      </c>
      <c r="H56" s="310"/>
      <c r="I56" s="141"/>
      <c r="J56" s="141"/>
      <c r="K56" s="141"/>
      <c r="L56" s="141"/>
      <c r="M56" s="141"/>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78"/>
      <c r="AN56" s="178"/>
      <c r="AO56" s="178"/>
      <c r="AP56" s="178"/>
      <c r="AQ56" s="178"/>
      <c r="AR56" s="178"/>
      <c r="AS56" s="178"/>
      <c r="AT56" s="178"/>
      <c r="AU56" s="178"/>
      <c r="AV56" s="178"/>
      <c r="AW56" s="178"/>
      <c r="AX56" s="178"/>
      <c r="AY56" s="178"/>
      <c r="AZ56" s="178"/>
      <c r="BA56" s="178"/>
      <c r="BB56" s="178"/>
      <c r="BC56" s="178"/>
      <c r="BD56" s="178"/>
      <c r="BE56" s="178"/>
      <c r="BF56" s="178"/>
      <c r="BG56" s="166"/>
    </row>
    <row r="57" spans="1:59" ht="15.75" customHeight="1" x14ac:dyDescent="0.35">
      <c r="A57" s="1"/>
      <c r="B57" s="2"/>
      <c r="C57" s="308"/>
      <c r="D57" s="308"/>
      <c r="E57" s="308"/>
      <c r="F57" s="140" t="str">
        <f>+IFERROR(VLOOKUP($C57,'Aux. Listas'!$A$2:$B$4,2,)," ")</f>
        <v xml:space="preserve"> </v>
      </c>
      <c r="G57" s="310">
        <f t="shared" si="7"/>
        <v>0</v>
      </c>
      <c r="H57" s="310"/>
      <c r="I57" s="141"/>
      <c r="J57" s="141"/>
      <c r="K57" s="141"/>
      <c r="L57" s="141"/>
      <c r="M57" s="141"/>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78"/>
      <c r="AN57" s="178"/>
      <c r="AO57" s="178"/>
      <c r="AP57" s="178"/>
      <c r="AQ57" s="178"/>
      <c r="AR57" s="178"/>
      <c r="AS57" s="178"/>
      <c r="AT57" s="178"/>
      <c r="AU57" s="178"/>
      <c r="AV57" s="178"/>
      <c r="AW57" s="178"/>
      <c r="AX57" s="178"/>
      <c r="AY57" s="178"/>
      <c r="AZ57" s="178"/>
      <c r="BA57" s="178"/>
      <c r="BB57" s="178"/>
      <c r="BC57" s="178"/>
      <c r="BD57" s="178"/>
      <c r="BE57" s="178"/>
      <c r="BF57" s="178"/>
      <c r="BG57" s="166"/>
    </row>
    <row r="58" spans="1:59" ht="15.75" customHeight="1" x14ac:dyDescent="0.35">
      <c r="A58" s="1"/>
      <c r="B58" s="2"/>
      <c r="C58" s="308"/>
      <c r="D58" s="308"/>
      <c r="E58" s="308"/>
      <c r="F58" s="140" t="str">
        <f>+IFERROR(VLOOKUP($C58,'Aux. Listas'!$A$2:$B$4,2,)," ")</f>
        <v xml:space="preserve"> </v>
      </c>
      <c r="G58" s="310">
        <f t="shared" si="7"/>
        <v>0</v>
      </c>
      <c r="H58" s="310"/>
      <c r="I58" s="141"/>
      <c r="J58" s="141"/>
      <c r="K58" s="141"/>
      <c r="L58" s="141"/>
      <c r="M58" s="141"/>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78"/>
      <c r="AN58" s="178"/>
      <c r="AO58" s="178"/>
      <c r="AP58" s="178"/>
      <c r="AQ58" s="178"/>
      <c r="AR58" s="178"/>
      <c r="AS58" s="178"/>
      <c r="AT58" s="178"/>
      <c r="AU58" s="178"/>
      <c r="AV58" s="178"/>
      <c r="AW58" s="178"/>
      <c r="AX58" s="178"/>
      <c r="AY58" s="178"/>
      <c r="AZ58" s="178"/>
      <c r="BA58" s="178"/>
      <c r="BB58" s="178"/>
      <c r="BC58" s="178"/>
      <c r="BD58" s="178"/>
      <c r="BE58" s="178"/>
      <c r="BF58" s="178"/>
      <c r="BG58" s="166"/>
    </row>
    <row r="59" spans="1:59" ht="15.75" customHeight="1" x14ac:dyDescent="0.35">
      <c r="A59" s="1"/>
      <c r="B59" s="2"/>
      <c r="C59" s="308"/>
      <c r="D59" s="308"/>
      <c r="E59" s="308"/>
      <c r="F59" s="140" t="str">
        <f>+IFERROR(VLOOKUP($C59,'Aux. Listas'!$A$2:$B$4,2,)," ")</f>
        <v xml:space="preserve"> </v>
      </c>
      <c r="G59" s="310">
        <f t="shared" si="7"/>
        <v>0</v>
      </c>
      <c r="H59" s="310"/>
      <c r="I59" s="141"/>
      <c r="J59" s="141"/>
      <c r="K59" s="141"/>
      <c r="L59" s="141"/>
      <c r="M59" s="141"/>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78"/>
      <c r="AN59" s="178"/>
      <c r="AO59" s="178"/>
      <c r="AP59" s="178"/>
      <c r="AQ59" s="178"/>
      <c r="AR59" s="178"/>
      <c r="AS59" s="178"/>
      <c r="AT59" s="178"/>
      <c r="AU59" s="178"/>
      <c r="AV59" s="178"/>
      <c r="AW59" s="178"/>
      <c r="AX59" s="178"/>
      <c r="AY59" s="178"/>
      <c r="AZ59" s="178"/>
      <c r="BA59" s="178"/>
      <c r="BB59" s="178"/>
      <c r="BC59" s="178"/>
      <c r="BD59" s="178"/>
      <c r="BE59" s="178"/>
      <c r="BF59" s="178"/>
      <c r="BG59" s="166"/>
    </row>
    <row r="60" spans="1:59" ht="15.75" customHeight="1" x14ac:dyDescent="0.35">
      <c r="A60" s="1"/>
      <c r="B60" s="2"/>
      <c r="C60" s="308"/>
      <c r="D60" s="308"/>
      <c r="E60" s="308"/>
      <c r="F60" s="140" t="str">
        <f>+IFERROR(VLOOKUP($C60,'Aux. Listas'!$A$2:$B$4,2,)," ")</f>
        <v xml:space="preserve"> </v>
      </c>
      <c r="G60" s="310">
        <f t="shared" si="7"/>
        <v>0</v>
      </c>
      <c r="H60" s="310"/>
      <c r="I60" s="141"/>
      <c r="J60" s="141"/>
      <c r="K60" s="141"/>
      <c r="L60" s="141"/>
      <c r="M60" s="141"/>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78"/>
      <c r="AN60" s="178"/>
      <c r="AO60" s="178"/>
      <c r="AP60" s="178"/>
      <c r="AQ60" s="178"/>
      <c r="AR60" s="178"/>
      <c r="AS60" s="178"/>
      <c r="AT60" s="178"/>
      <c r="AU60" s="178"/>
      <c r="AV60" s="178"/>
      <c r="AW60" s="178"/>
      <c r="AX60" s="178"/>
      <c r="AY60" s="178"/>
      <c r="AZ60" s="178"/>
      <c r="BA60" s="178"/>
      <c r="BB60" s="178"/>
      <c r="BC60" s="178"/>
      <c r="BD60" s="178"/>
      <c r="BE60" s="178"/>
      <c r="BF60" s="178"/>
      <c r="BG60" s="166"/>
    </row>
    <row r="61" spans="1:59" ht="15.75" customHeight="1" x14ac:dyDescent="0.35">
      <c r="A61" s="1"/>
      <c r="B61" s="2"/>
      <c r="C61" s="308"/>
      <c r="D61" s="308"/>
      <c r="E61" s="308"/>
      <c r="F61" s="140" t="str">
        <f>+IFERROR(VLOOKUP($C61,'Aux. Listas'!$A$2:$B$4,2,)," ")</f>
        <v xml:space="preserve"> </v>
      </c>
      <c r="G61" s="310">
        <f t="shared" si="7"/>
        <v>0</v>
      </c>
      <c r="H61" s="310"/>
      <c r="I61" s="141"/>
      <c r="J61" s="141"/>
      <c r="K61" s="141"/>
      <c r="L61" s="141"/>
      <c r="M61" s="141"/>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78"/>
      <c r="AN61" s="178"/>
      <c r="AO61" s="178"/>
      <c r="AP61" s="178"/>
      <c r="AQ61" s="178"/>
      <c r="AR61" s="178"/>
      <c r="AS61" s="178"/>
      <c r="AT61" s="178"/>
      <c r="AU61" s="178"/>
      <c r="AV61" s="178"/>
      <c r="AW61" s="178"/>
      <c r="AX61" s="178"/>
      <c r="AY61" s="178"/>
      <c r="AZ61" s="178"/>
      <c r="BA61" s="178"/>
      <c r="BB61" s="178"/>
      <c r="BC61" s="178"/>
      <c r="BD61" s="178"/>
      <c r="BE61" s="178"/>
      <c r="BF61" s="178"/>
      <c r="BG61" s="166"/>
    </row>
    <row r="62" spans="1:59" ht="15.75" customHeight="1" x14ac:dyDescent="0.35">
      <c r="A62" s="1"/>
      <c r="B62" s="2"/>
      <c r="C62" s="308"/>
      <c r="D62" s="308"/>
      <c r="E62" s="308"/>
      <c r="F62" s="140" t="str">
        <f>+IFERROR(VLOOKUP($C62,'Aux. Listas'!$A$2:$B$4,2,)," ")</f>
        <v xml:space="preserve"> </v>
      </c>
      <c r="G62" s="310">
        <f t="shared" si="7"/>
        <v>0</v>
      </c>
      <c r="H62" s="310"/>
      <c r="I62" s="141"/>
      <c r="J62" s="141"/>
      <c r="K62" s="141"/>
      <c r="L62" s="141"/>
      <c r="M62" s="141"/>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78"/>
      <c r="AN62" s="178"/>
      <c r="AO62" s="178"/>
      <c r="AP62" s="178"/>
      <c r="AQ62" s="178"/>
      <c r="AR62" s="178"/>
      <c r="AS62" s="178"/>
      <c r="AT62" s="178"/>
      <c r="AU62" s="178"/>
      <c r="AV62" s="178"/>
      <c r="AW62" s="178"/>
      <c r="AX62" s="178"/>
      <c r="AY62" s="178"/>
      <c r="AZ62" s="178"/>
      <c r="BA62" s="178"/>
      <c r="BB62" s="178"/>
      <c r="BC62" s="178"/>
      <c r="BD62" s="178"/>
      <c r="BE62" s="178"/>
      <c r="BF62" s="178"/>
      <c r="BG62" s="166"/>
    </row>
    <row r="63" spans="1:59" ht="15.75" customHeight="1" x14ac:dyDescent="0.35">
      <c r="A63" s="1"/>
      <c r="B63" s="2"/>
      <c r="C63" s="308"/>
      <c r="D63" s="308"/>
      <c r="E63" s="308"/>
      <c r="F63" s="140" t="str">
        <f>+IFERROR(VLOOKUP($C63,'Aux. Listas'!$A$2:$B$4,2,)," ")</f>
        <v xml:space="preserve"> </v>
      </c>
      <c r="G63" s="310">
        <f t="shared" si="7"/>
        <v>0</v>
      </c>
      <c r="H63" s="310"/>
      <c r="I63" s="141"/>
      <c r="J63" s="141"/>
      <c r="K63" s="141"/>
      <c r="L63" s="141"/>
      <c r="M63" s="141"/>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78"/>
      <c r="AN63" s="178"/>
      <c r="AO63" s="178"/>
      <c r="AP63" s="178"/>
      <c r="AQ63" s="178"/>
      <c r="AR63" s="178"/>
      <c r="AS63" s="178"/>
      <c r="AT63" s="178"/>
      <c r="AU63" s="178"/>
      <c r="AV63" s="178"/>
      <c r="AW63" s="178"/>
      <c r="AX63" s="178"/>
      <c r="AY63" s="178"/>
      <c r="AZ63" s="178"/>
      <c r="BA63" s="178"/>
      <c r="BB63" s="178"/>
      <c r="BC63" s="178"/>
      <c r="BD63" s="178"/>
      <c r="BE63" s="178"/>
      <c r="BF63" s="178"/>
      <c r="BG63" s="166"/>
    </row>
    <row r="64" spans="1:59" ht="15.75" customHeight="1" x14ac:dyDescent="0.35">
      <c r="A64" s="1"/>
      <c r="B64" s="2"/>
      <c r="C64" s="311" t="s">
        <v>238</v>
      </c>
      <c r="D64" s="311"/>
      <c r="E64" s="311"/>
      <c r="F64" s="140"/>
      <c r="G64" s="310">
        <f t="shared" si="7"/>
        <v>0</v>
      </c>
      <c r="H64" s="310"/>
      <c r="I64" s="136"/>
      <c r="J64" s="136"/>
      <c r="K64" s="136"/>
      <c r="L64" s="136"/>
      <c r="M64" s="136"/>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73"/>
      <c r="AN64" s="173"/>
      <c r="AO64" s="173"/>
      <c r="AP64" s="173"/>
      <c r="AQ64" s="173"/>
      <c r="AR64" s="173"/>
      <c r="AS64" s="173"/>
      <c r="AT64" s="173"/>
      <c r="AU64" s="173"/>
      <c r="AV64" s="173"/>
      <c r="AW64" s="173"/>
      <c r="AX64" s="173"/>
      <c r="AY64" s="173"/>
      <c r="AZ64" s="173"/>
      <c r="BA64" s="173"/>
      <c r="BB64" s="173"/>
      <c r="BC64" s="173"/>
      <c r="BD64" s="173"/>
      <c r="BE64" s="173"/>
      <c r="BF64" s="173"/>
      <c r="BG64" s="166"/>
    </row>
    <row r="65" spans="1:59" ht="13.5" customHeight="1" x14ac:dyDescent="0.35">
      <c r="A65" s="1"/>
      <c r="B65" s="2"/>
      <c r="C65" s="2"/>
      <c r="D65" s="2"/>
      <c r="E65" s="2"/>
      <c r="F65" s="179"/>
      <c r="G65" s="314" t="s">
        <v>8</v>
      </c>
      <c r="H65" s="314"/>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68"/>
      <c r="AX65" s="68"/>
      <c r="AY65" s="68"/>
      <c r="AZ65" s="68"/>
      <c r="BA65" s="68"/>
      <c r="BB65" s="68"/>
      <c r="BC65" s="68"/>
      <c r="BD65" s="68"/>
      <c r="BE65" s="68"/>
      <c r="BF65" s="68"/>
      <c r="BG65" s="166"/>
    </row>
    <row r="66" spans="1:59" ht="15.75" customHeight="1" x14ac:dyDescent="0.35">
      <c r="A66" s="1"/>
      <c r="B66" s="2"/>
      <c r="C66" s="2"/>
      <c r="D66" s="2"/>
      <c r="E66" s="2"/>
      <c r="F66" s="181" t="s">
        <v>139</v>
      </c>
      <c r="G66" s="310">
        <f>+SUM(I66:BF66)</f>
        <v>0</v>
      </c>
      <c r="H66" s="310"/>
      <c r="I66" s="69" t="str">
        <f>IF(I49&gt;$G$13,"",SUM(I50:I64))</f>
        <v/>
      </c>
      <c r="J66" s="69" t="str">
        <f t="shared" ref="J66:AN66" si="8">IF(J49&gt;$G$13,"",SUM(J50:J64))</f>
        <v/>
      </c>
      <c r="K66" s="69" t="str">
        <f t="shared" si="8"/>
        <v/>
      </c>
      <c r="L66" s="69" t="str">
        <f t="shared" si="8"/>
        <v/>
      </c>
      <c r="M66" s="69" t="str">
        <f t="shared" si="8"/>
        <v/>
      </c>
      <c r="N66" s="182" t="str">
        <f t="shared" si="8"/>
        <v/>
      </c>
      <c r="O66" s="182" t="str">
        <f t="shared" si="8"/>
        <v/>
      </c>
      <c r="P66" s="182" t="str">
        <f t="shared" si="8"/>
        <v/>
      </c>
      <c r="Q66" s="182" t="str">
        <f t="shared" si="8"/>
        <v/>
      </c>
      <c r="R66" s="182" t="str">
        <f t="shared" si="8"/>
        <v/>
      </c>
      <c r="S66" s="182" t="str">
        <f t="shared" si="8"/>
        <v/>
      </c>
      <c r="T66" s="182" t="str">
        <f t="shared" si="8"/>
        <v/>
      </c>
      <c r="U66" s="182" t="str">
        <f t="shared" si="8"/>
        <v/>
      </c>
      <c r="V66" s="182" t="str">
        <f t="shared" si="8"/>
        <v/>
      </c>
      <c r="W66" s="182" t="str">
        <f t="shared" si="8"/>
        <v/>
      </c>
      <c r="X66" s="182" t="str">
        <f t="shared" si="8"/>
        <v/>
      </c>
      <c r="Y66" s="182" t="str">
        <f t="shared" si="8"/>
        <v/>
      </c>
      <c r="Z66" s="182" t="str">
        <f t="shared" si="8"/>
        <v/>
      </c>
      <c r="AA66" s="182" t="str">
        <f t="shared" si="8"/>
        <v/>
      </c>
      <c r="AB66" s="182" t="str">
        <f t="shared" si="8"/>
        <v/>
      </c>
      <c r="AC66" s="182" t="str">
        <f t="shared" si="8"/>
        <v/>
      </c>
      <c r="AD66" s="182" t="str">
        <f t="shared" si="8"/>
        <v/>
      </c>
      <c r="AE66" s="182" t="str">
        <f t="shared" si="8"/>
        <v/>
      </c>
      <c r="AF66" s="182" t="str">
        <f t="shared" si="8"/>
        <v/>
      </c>
      <c r="AG66" s="182" t="str">
        <f t="shared" si="8"/>
        <v/>
      </c>
      <c r="AH66" s="182" t="str">
        <f t="shared" si="8"/>
        <v/>
      </c>
      <c r="AI66" s="182" t="str">
        <f t="shared" si="8"/>
        <v/>
      </c>
      <c r="AJ66" s="182" t="str">
        <f t="shared" si="8"/>
        <v/>
      </c>
      <c r="AK66" s="182" t="str">
        <f t="shared" si="8"/>
        <v/>
      </c>
      <c r="AL66" s="182" t="str">
        <f t="shared" si="8"/>
        <v/>
      </c>
      <c r="AM66" s="182" t="str">
        <f t="shared" si="8"/>
        <v/>
      </c>
      <c r="AN66" s="182" t="str">
        <f t="shared" si="8"/>
        <v/>
      </c>
      <c r="AO66" s="182" t="str">
        <f t="shared" ref="AO66:BF66" si="9">IF(AO49&gt;$G$13,"",SUM(AO50:AO64))</f>
        <v/>
      </c>
      <c r="AP66" s="182" t="str">
        <f t="shared" si="9"/>
        <v/>
      </c>
      <c r="AQ66" s="182" t="str">
        <f t="shared" si="9"/>
        <v/>
      </c>
      <c r="AR66" s="182" t="str">
        <f t="shared" si="9"/>
        <v/>
      </c>
      <c r="AS66" s="182" t="str">
        <f t="shared" si="9"/>
        <v/>
      </c>
      <c r="AT66" s="182" t="str">
        <f t="shared" si="9"/>
        <v/>
      </c>
      <c r="AU66" s="182" t="str">
        <f t="shared" si="9"/>
        <v/>
      </c>
      <c r="AV66" s="182" t="str">
        <f t="shared" si="9"/>
        <v/>
      </c>
      <c r="AW66" s="182" t="str">
        <f t="shared" si="9"/>
        <v/>
      </c>
      <c r="AX66" s="182" t="str">
        <f t="shared" si="9"/>
        <v/>
      </c>
      <c r="AY66" s="182" t="str">
        <f t="shared" si="9"/>
        <v/>
      </c>
      <c r="AZ66" s="182" t="str">
        <f t="shared" si="9"/>
        <v/>
      </c>
      <c r="BA66" s="182" t="str">
        <f t="shared" si="9"/>
        <v/>
      </c>
      <c r="BB66" s="182" t="str">
        <f t="shared" si="9"/>
        <v/>
      </c>
      <c r="BC66" s="182" t="str">
        <f t="shared" si="9"/>
        <v/>
      </c>
      <c r="BD66" s="182" t="str">
        <f t="shared" si="9"/>
        <v/>
      </c>
      <c r="BE66" s="182" t="str">
        <f t="shared" si="9"/>
        <v/>
      </c>
      <c r="BF66" s="182" t="str">
        <f t="shared" si="9"/>
        <v/>
      </c>
      <c r="BG66" s="166"/>
    </row>
    <row r="67" spans="1:59" ht="15.75" customHeight="1" x14ac:dyDescent="0.35">
      <c r="A67" s="1"/>
      <c r="B67" s="2"/>
      <c r="C67" s="2"/>
      <c r="D67" s="2"/>
      <c r="E67" s="2"/>
      <c r="F67" s="183" t="s">
        <v>117</v>
      </c>
      <c r="G67" s="310">
        <f>+SUM(I67:BF67)</f>
        <v>0</v>
      </c>
      <c r="H67" s="310"/>
      <c r="I67" s="69" t="str">
        <f t="shared" ref="I67:AN67" si="10">IF(I49&gt;$G$13,"",SUMPRODUCT($F$50:$F$64,I50:I64))</f>
        <v/>
      </c>
      <c r="J67" s="69" t="str">
        <f t="shared" si="10"/>
        <v/>
      </c>
      <c r="K67" s="69" t="str">
        <f t="shared" si="10"/>
        <v/>
      </c>
      <c r="L67" s="69" t="str">
        <f t="shared" si="10"/>
        <v/>
      </c>
      <c r="M67" s="69" t="str">
        <f t="shared" si="10"/>
        <v/>
      </c>
      <c r="N67" s="182" t="str">
        <f t="shared" si="10"/>
        <v/>
      </c>
      <c r="O67" s="182" t="str">
        <f t="shared" si="10"/>
        <v/>
      </c>
      <c r="P67" s="182" t="str">
        <f t="shared" si="10"/>
        <v/>
      </c>
      <c r="Q67" s="182" t="str">
        <f t="shared" si="10"/>
        <v/>
      </c>
      <c r="R67" s="182" t="str">
        <f t="shared" si="10"/>
        <v/>
      </c>
      <c r="S67" s="182" t="str">
        <f t="shared" si="10"/>
        <v/>
      </c>
      <c r="T67" s="182" t="str">
        <f t="shared" si="10"/>
        <v/>
      </c>
      <c r="U67" s="182" t="str">
        <f t="shared" si="10"/>
        <v/>
      </c>
      <c r="V67" s="182" t="str">
        <f t="shared" si="10"/>
        <v/>
      </c>
      <c r="W67" s="182" t="str">
        <f t="shared" si="10"/>
        <v/>
      </c>
      <c r="X67" s="182" t="str">
        <f t="shared" si="10"/>
        <v/>
      </c>
      <c r="Y67" s="182" t="str">
        <f t="shared" si="10"/>
        <v/>
      </c>
      <c r="Z67" s="182" t="str">
        <f t="shared" si="10"/>
        <v/>
      </c>
      <c r="AA67" s="182" t="str">
        <f t="shared" si="10"/>
        <v/>
      </c>
      <c r="AB67" s="182" t="str">
        <f t="shared" si="10"/>
        <v/>
      </c>
      <c r="AC67" s="182" t="str">
        <f t="shared" si="10"/>
        <v/>
      </c>
      <c r="AD67" s="182" t="str">
        <f t="shared" si="10"/>
        <v/>
      </c>
      <c r="AE67" s="182" t="str">
        <f t="shared" si="10"/>
        <v/>
      </c>
      <c r="AF67" s="182" t="str">
        <f t="shared" si="10"/>
        <v/>
      </c>
      <c r="AG67" s="182" t="str">
        <f t="shared" si="10"/>
        <v/>
      </c>
      <c r="AH67" s="182" t="str">
        <f t="shared" si="10"/>
        <v/>
      </c>
      <c r="AI67" s="182" t="str">
        <f t="shared" si="10"/>
        <v/>
      </c>
      <c r="AJ67" s="182" t="str">
        <f t="shared" si="10"/>
        <v/>
      </c>
      <c r="AK67" s="182" t="str">
        <f t="shared" si="10"/>
        <v/>
      </c>
      <c r="AL67" s="182" t="str">
        <f t="shared" si="10"/>
        <v/>
      </c>
      <c r="AM67" s="182" t="str">
        <f t="shared" si="10"/>
        <v/>
      </c>
      <c r="AN67" s="182" t="str">
        <f t="shared" si="10"/>
        <v/>
      </c>
      <c r="AO67" s="182" t="str">
        <f t="shared" ref="AO67:BF67" si="11">IF(AO49&gt;$G$13,"",SUMPRODUCT($F$50:$F$64,AO50:AO64))</f>
        <v/>
      </c>
      <c r="AP67" s="182" t="str">
        <f t="shared" si="11"/>
        <v/>
      </c>
      <c r="AQ67" s="182" t="str">
        <f t="shared" si="11"/>
        <v/>
      </c>
      <c r="AR67" s="182" t="str">
        <f t="shared" si="11"/>
        <v/>
      </c>
      <c r="AS67" s="182" t="str">
        <f t="shared" si="11"/>
        <v/>
      </c>
      <c r="AT67" s="182" t="str">
        <f t="shared" si="11"/>
        <v/>
      </c>
      <c r="AU67" s="182" t="str">
        <f t="shared" si="11"/>
        <v/>
      </c>
      <c r="AV67" s="182" t="str">
        <f t="shared" si="11"/>
        <v/>
      </c>
      <c r="AW67" s="182" t="str">
        <f t="shared" si="11"/>
        <v/>
      </c>
      <c r="AX67" s="182" t="str">
        <f t="shared" si="11"/>
        <v/>
      </c>
      <c r="AY67" s="182" t="str">
        <f t="shared" si="11"/>
        <v/>
      </c>
      <c r="AZ67" s="182" t="str">
        <f t="shared" si="11"/>
        <v/>
      </c>
      <c r="BA67" s="182" t="str">
        <f t="shared" si="11"/>
        <v/>
      </c>
      <c r="BB67" s="182" t="str">
        <f t="shared" si="11"/>
        <v/>
      </c>
      <c r="BC67" s="182" t="str">
        <f t="shared" si="11"/>
        <v/>
      </c>
      <c r="BD67" s="182" t="str">
        <f t="shared" si="11"/>
        <v/>
      </c>
      <c r="BE67" s="182" t="str">
        <f t="shared" si="11"/>
        <v/>
      </c>
      <c r="BF67" s="182" t="str">
        <f t="shared" si="11"/>
        <v/>
      </c>
      <c r="BG67" s="166"/>
    </row>
    <row r="68" spans="1:59" ht="15.75" customHeight="1" x14ac:dyDescent="0.35">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166"/>
    </row>
    <row r="69" spans="1:59" ht="15.75" customHeight="1" x14ac:dyDescent="0.35">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166"/>
    </row>
    <row r="70" spans="1:59" ht="15.75" customHeight="1" x14ac:dyDescent="0.45">
      <c r="A70" s="1"/>
      <c r="B70" s="2"/>
      <c r="C70" s="21" t="s">
        <v>193</v>
      </c>
      <c r="D70" s="2"/>
      <c r="E70" s="2"/>
      <c r="F70" s="27" t="s">
        <v>116</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166"/>
    </row>
    <row r="71" spans="1:59" ht="25.75" customHeight="1" x14ac:dyDescent="0.35">
      <c r="A71" s="1"/>
      <c r="B71" s="2"/>
      <c r="C71" s="2"/>
      <c r="D71" s="2"/>
      <c r="E71" s="2"/>
      <c r="F71" s="177" t="s">
        <v>117</v>
      </c>
      <c r="G71" s="315" t="s">
        <v>8</v>
      </c>
      <c r="H71" s="315"/>
      <c r="I71" s="22">
        <f>+G12</f>
        <v>0</v>
      </c>
      <c r="J71" s="22">
        <f t="shared" ref="J71:AO71" si="12">+I71+1</f>
        <v>1</v>
      </c>
      <c r="K71" s="22">
        <f t="shared" si="12"/>
        <v>2</v>
      </c>
      <c r="L71" s="22">
        <f t="shared" si="12"/>
        <v>3</v>
      </c>
      <c r="M71" s="22">
        <f t="shared" si="12"/>
        <v>4</v>
      </c>
      <c r="N71" s="22">
        <f t="shared" si="12"/>
        <v>5</v>
      </c>
      <c r="O71" s="22">
        <f t="shared" si="12"/>
        <v>6</v>
      </c>
      <c r="P71" s="22">
        <f t="shared" si="12"/>
        <v>7</v>
      </c>
      <c r="Q71" s="22">
        <f t="shared" si="12"/>
        <v>8</v>
      </c>
      <c r="R71" s="22">
        <f t="shared" si="12"/>
        <v>9</v>
      </c>
      <c r="S71" s="22">
        <f t="shared" si="12"/>
        <v>10</v>
      </c>
      <c r="T71" s="22">
        <f t="shared" si="12"/>
        <v>11</v>
      </c>
      <c r="U71" s="22">
        <f t="shared" si="12"/>
        <v>12</v>
      </c>
      <c r="V71" s="22">
        <f t="shared" si="12"/>
        <v>13</v>
      </c>
      <c r="W71" s="22">
        <f t="shared" si="12"/>
        <v>14</v>
      </c>
      <c r="X71" s="22">
        <f t="shared" si="12"/>
        <v>15</v>
      </c>
      <c r="Y71" s="22">
        <f t="shared" si="12"/>
        <v>16</v>
      </c>
      <c r="Z71" s="22">
        <f t="shared" si="12"/>
        <v>17</v>
      </c>
      <c r="AA71" s="22">
        <f t="shared" si="12"/>
        <v>18</v>
      </c>
      <c r="AB71" s="22">
        <f t="shared" si="12"/>
        <v>19</v>
      </c>
      <c r="AC71" s="22">
        <f t="shared" si="12"/>
        <v>20</v>
      </c>
      <c r="AD71" s="22">
        <f t="shared" si="12"/>
        <v>21</v>
      </c>
      <c r="AE71" s="22">
        <f t="shared" si="12"/>
        <v>22</v>
      </c>
      <c r="AF71" s="22">
        <f t="shared" si="12"/>
        <v>23</v>
      </c>
      <c r="AG71" s="22">
        <f t="shared" si="12"/>
        <v>24</v>
      </c>
      <c r="AH71" s="22">
        <f t="shared" si="12"/>
        <v>25</v>
      </c>
      <c r="AI71" s="22">
        <f t="shared" si="12"/>
        <v>26</v>
      </c>
      <c r="AJ71" s="22">
        <f t="shared" si="12"/>
        <v>27</v>
      </c>
      <c r="AK71" s="22">
        <f t="shared" si="12"/>
        <v>28</v>
      </c>
      <c r="AL71" s="22">
        <f t="shared" si="12"/>
        <v>29</v>
      </c>
      <c r="AM71" s="22">
        <f t="shared" si="12"/>
        <v>30</v>
      </c>
      <c r="AN71" s="22">
        <f t="shared" si="12"/>
        <v>31</v>
      </c>
      <c r="AO71" s="22">
        <f t="shared" si="12"/>
        <v>32</v>
      </c>
      <c r="AP71" s="22">
        <f t="shared" ref="AP71:BF71" si="13">+AO71+1</f>
        <v>33</v>
      </c>
      <c r="AQ71" s="22">
        <f t="shared" si="13"/>
        <v>34</v>
      </c>
      <c r="AR71" s="22">
        <f t="shared" si="13"/>
        <v>35</v>
      </c>
      <c r="AS71" s="22">
        <f t="shared" si="13"/>
        <v>36</v>
      </c>
      <c r="AT71" s="22">
        <f t="shared" si="13"/>
        <v>37</v>
      </c>
      <c r="AU71" s="22">
        <f t="shared" si="13"/>
        <v>38</v>
      </c>
      <c r="AV71" s="22">
        <f t="shared" si="13"/>
        <v>39</v>
      </c>
      <c r="AW71" s="22">
        <f t="shared" si="13"/>
        <v>40</v>
      </c>
      <c r="AX71" s="22">
        <f t="shared" si="13"/>
        <v>41</v>
      </c>
      <c r="AY71" s="22">
        <f t="shared" si="13"/>
        <v>42</v>
      </c>
      <c r="AZ71" s="22">
        <f t="shared" si="13"/>
        <v>43</v>
      </c>
      <c r="BA71" s="22">
        <f t="shared" si="13"/>
        <v>44</v>
      </c>
      <c r="BB71" s="22">
        <f t="shared" si="13"/>
        <v>45</v>
      </c>
      <c r="BC71" s="22">
        <f t="shared" si="13"/>
        <v>46</v>
      </c>
      <c r="BD71" s="22">
        <f t="shared" si="13"/>
        <v>47</v>
      </c>
      <c r="BE71" s="22">
        <f t="shared" si="13"/>
        <v>48</v>
      </c>
      <c r="BF71" s="22">
        <f t="shared" si="13"/>
        <v>49</v>
      </c>
      <c r="BG71" s="166"/>
    </row>
    <row r="72" spans="1:59" ht="15.75" customHeight="1" x14ac:dyDescent="0.35">
      <c r="A72" s="1"/>
      <c r="B72" s="2" t="str">
        <f>IF(OR(COUNTIF(F72:BF72,"*")&gt;0,COUNTIF(F72:BF72,"&lt;0")&gt;0,AND(COUNT(I72:BF72)&gt;0,ISBLANK(F72))),"Aviso","")</f>
        <v/>
      </c>
      <c r="C72" s="316" t="s">
        <v>193</v>
      </c>
      <c r="D72" s="316"/>
      <c r="E72" s="316"/>
      <c r="F72" s="140"/>
      <c r="G72" s="310">
        <f>+SUM(I72:BF72)</f>
        <v>0</v>
      </c>
      <c r="H72" s="310"/>
      <c r="I72" s="136"/>
      <c r="J72" s="136"/>
      <c r="K72" s="136"/>
      <c r="L72" s="136"/>
      <c r="M72" s="136"/>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73"/>
      <c r="AN72" s="173"/>
      <c r="AO72" s="173"/>
      <c r="AP72" s="173"/>
      <c r="AQ72" s="173"/>
      <c r="AR72" s="173"/>
      <c r="AS72" s="173"/>
      <c r="AT72" s="173"/>
      <c r="AU72" s="173"/>
      <c r="AV72" s="173"/>
      <c r="AW72" s="24"/>
      <c r="AX72" s="24"/>
      <c r="AY72" s="24"/>
      <c r="AZ72" s="24"/>
      <c r="BA72" s="24"/>
      <c r="BB72" s="24"/>
      <c r="BC72" s="24"/>
      <c r="BD72" s="24"/>
      <c r="BE72" s="24"/>
      <c r="BF72" s="24"/>
      <c r="BG72" s="166"/>
    </row>
    <row r="73" spans="1:59" ht="15.75" customHeight="1" x14ac:dyDescent="0.35">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1"/>
    </row>
    <row r="74" spans="1:59" ht="15.75" customHeight="1" x14ac:dyDescent="0.35">
      <c r="A74" s="1"/>
      <c r="B74" s="2"/>
      <c r="C74" s="42"/>
      <c r="D74" s="184"/>
      <c r="E74" s="184"/>
      <c r="F74" s="129"/>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1"/>
    </row>
    <row r="75" spans="1:59" ht="15.75" customHeight="1" x14ac:dyDescent="0.45">
      <c r="A75" s="1"/>
      <c r="B75" s="2"/>
      <c r="C75" s="21" t="s">
        <v>194</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1"/>
    </row>
    <row r="76" spans="1:59" ht="15.75" customHeight="1" x14ac:dyDescent="0.45">
      <c r="A76" s="1"/>
      <c r="B76" s="2"/>
      <c r="C76" s="21"/>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1"/>
    </row>
    <row r="77" spans="1:59" ht="15.75" customHeight="1" x14ac:dyDescent="0.35">
      <c r="A77" s="1"/>
      <c r="B77" s="2"/>
      <c r="C77" s="2"/>
      <c r="D77" s="27" t="s">
        <v>131</v>
      </c>
      <c r="E77" s="22">
        <f>+G13</f>
        <v>-1</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1"/>
    </row>
    <row r="78" spans="1:59" ht="15.75" customHeight="1" x14ac:dyDescent="0.35">
      <c r="A78" s="1"/>
      <c r="B78" s="2"/>
      <c r="C78" s="185"/>
      <c r="D78" s="27" t="s">
        <v>132</v>
      </c>
      <c r="E78" s="143"/>
      <c r="F78" s="157" t="str">
        <f>IF(OR(ISTEXT(E78),E78&lt;0),"Aviso","para análisis financiero")</f>
        <v>para análisis financiero</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1"/>
    </row>
    <row r="79" spans="1:59" ht="15.75" customHeight="1" x14ac:dyDescent="0.35">
      <c r="A79" s="1"/>
      <c r="B79" s="2"/>
      <c r="C79" s="2"/>
      <c r="D79" s="186"/>
      <c r="E79" s="143"/>
      <c r="F79" s="156" t="str">
        <f>IF(OR(ISTEXT(E79),E79&lt;0),"Aviso","para análisis económico")</f>
        <v>para análisis económico</v>
      </c>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1"/>
    </row>
    <row r="80" spans="1:59" ht="15.75" customHeight="1" x14ac:dyDescent="0.35">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1"/>
    </row>
    <row r="81" spans="1:59" ht="15.75" customHeight="1" x14ac:dyDescent="0.35">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1"/>
    </row>
    <row r="82" spans="1:59" ht="15.75" customHeight="1" x14ac:dyDescent="0.45">
      <c r="A82" s="1"/>
      <c r="B82" s="11" t="s">
        <v>136</v>
      </c>
      <c r="C82" s="12"/>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
    </row>
    <row r="83" spans="1:59" ht="15.75" customHeight="1" x14ac:dyDescent="0.45">
      <c r="A83" s="1"/>
      <c r="B83" s="306"/>
      <c r="C83" s="306"/>
      <c r="D83" s="2"/>
      <c r="E83" s="175"/>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1"/>
    </row>
    <row r="84" spans="1:59" ht="15.75" customHeight="1" x14ac:dyDescent="0.35">
      <c r="A84" s="1"/>
      <c r="B84" s="2"/>
      <c r="C84" s="2"/>
      <c r="D84" s="2"/>
      <c r="E84" s="37" t="s">
        <v>140</v>
      </c>
      <c r="F84" s="127" t="s">
        <v>116</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1"/>
    </row>
    <row r="85" spans="1:59" ht="27.75" customHeight="1" x14ac:dyDescent="0.35">
      <c r="A85" s="1"/>
      <c r="B85" s="2"/>
      <c r="C85" s="2" t="s">
        <v>195</v>
      </c>
      <c r="D85" s="2"/>
      <c r="E85" s="187" t="s">
        <v>139</v>
      </c>
      <c r="F85" s="188" t="s">
        <v>117</v>
      </c>
      <c r="G85" s="2"/>
      <c r="H85" s="189" t="s">
        <v>141</v>
      </c>
      <c r="I85" s="22">
        <f>+'Datos de Entrada'!$G$12</f>
        <v>0</v>
      </c>
      <c r="J85" s="22">
        <f t="shared" ref="J85:AO85" si="14">I85+1</f>
        <v>1</v>
      </c>
      <c r="K85" s="22">
        <f t="shared" si="14"/>
        <v>2</v>
      </c>
      <c r="L85" s="22">
        <f t="shared" si="14"/>
        <v>3</v>
      </c>
      <c r="M85" s="22">
        <f t="shared" si="14"/>
        <v>4</v>
      </c>
      <c r="N85" s="22">
        <f t="shared" si="14"/>
        <v>5</v>
      </c>
      <c r="O85" s="22">
        <f t="shared" si="14"/>
        <v>6</v>
      </c>
      <c r="P85" s="22">
        <f t="shared" si="14"/>
        <v>7</v>
      </c>
      <c r="Q85" s="22">
        <f t="shared" si="14"/>
        <v>8</v>
      </c>
      <c r="R85" s="22">
        <f t="shared" si="14"/>
        <v>9</v>
      </c>
      <c r="S85" s="22">
        <f t="shared" si="14"/>
        <v>10</v>
      </c>
      <c r="T85" s="22">
        <f t="shared" si="14"/>
        <v>11</v>
      </c>
      <c r="U85" s="22">
        <f t="shared" si="14"/>
        <v>12</v>
      </c>
      <c r="V85" s="22">
        <f t="shared" si="14"/>
        <v>13</v>
      </c>
      <c r="W85" s="22">
        <f t="shared" si="14"/>
        <v>14</v>
      </c>
      <c r="X85" s="22">
        <f t="shared" si="14"/>
        <v>15</v>
      </c>
      <c r="Y85" s="22">
        <f t="shared" si="14"/>
        <v>16</v>
      </c>
      <c r="Z85" s="22">
        <f t="shared" si="14"/>
        <v>17</v>
      </c>
      <c r="AA85" s="22">
        <f t="shared" si="14"/>
        <v>18</v>
      </c>
      <c r="AB85" s="22">
        <f t="shared" si="14"/>
        <v>19</v>
      </c>
      <c r="AC85" s="22">
        <f t="shared" si="14"/>
        <v>20</v>
      </c>
      <c r="AD85" s="22">
        <f t="shared" si="14"/>
        <v>21</v>
      </c>
      <c r="AE85" s="22">
        <f t="shared" si="14"/>
        <v>22</v>
      </c>
      <c r="AF85" s="22">
        <f t="shared" si="14"/>
        <v>23</v>
      </c>
      <c r="AG85" s="22">
        <f t="shared" si="14"/>
        <v>24</v>
      </c>
      <c r="AH85" s="22">
        <f t="shared" si="14"/>
        <v>25</v>
      </c>
      <c r="AI85" s="22">
        <f t="shared" si="14"/>
        <v>26</v>
      </c>
      <c r="AJ85" s="22">
        <f t="shared" si="14"/>
        <v>27</v>
      </c>
      <c r="AK85" s="22">
        <f t="shared" si="14"/>
        <v>28</v>
      </c>
      <c r="AL85" s="22">
        <f t="shared" si="14"/>
        <v>29</v>
      </c>
      <c r="AM85" s="22">
        <f t="shared" si="14"/>
        <v>30</v>
      </c>
      <c r="AN85" s="22">
        <f t="shared" si="14"/>
        <v>31</v>
      </c>
      <c r="AO85" s="22">
        <f t="shared" si="14"/>
        <v>32</v>
      </c>
      <c r="AP85" s="22">
        <f t="shared" ref="AP85:BF85" si="15">AO85+1</f>
        <v>33</v>
      </c>
      <c r="AQ85" s="22">
        <f t="shared" si="15"/>
        <v>34</v>
      </c>
      <c r="AR85" s="22">
        <f t="shared" si="15"/>
        <v>35</v>
      </c>
      <c r="AS85" s="22">
        <f t="shared" si="15"/>
        <v>36</v>
      </c>
      <c r="AT85" s="22">
        <f t="shared" si="15"/>
        <v>37</v>
      </c>
      <c r="AU85" s="22">
        <f t="shared" si="15"/>
        <v>38</v>
      </c>
      <c r="AV85" s="22">
        <f t="shared" si="15"/>
        <v>39</v>
      </c>
      <c r="AW85" s="22">
        <f t="shared" si="15"/>
        <v>40</v>
      </c>
      <c r="AX85" s="22">
        <f t="shared" si="15"/>
        <v>41</v>
      </c>
      <c r="AY85" s="22">
        <f t="shared" si="15"/>
        <v>42</v>
      </c>
      <c r="AZ85" s="22">
        <f t="shared" si="15"/>
        <v>43</v>
      </c>
      <c r="BA85" s="22">
        <f t="shared" si="15"/>
        <v>44</v>
      </c>
      <c r="BB85" s="22">
        <f t="shared" si="15"/>
        <v>45</v>
      </c>
      <c r="BC85" s="22">
        <f t="shared" si="15"/>
        <v>46</v>
      </c>
      <c r="BD85" s="22">
        <f t="shared" si="15"/>
        <v>47</v>
      </c>
      <c r="BE85" s="22">
        <f t="shared" si="15"/>
        <v>48</v>
      </c>
      <c r="BF85" s="22">
        <f t="shared" si="15"/>
        <v>49</v>
      </c>
      <c r="BG85" s="1"/>
    </row>
    <row r="86" spans="1:59" ht="15.75" customHeight="1" x14ac:dyDescent="0.35">
      <c r="A86" s="1"/>
      <c r="B86" s="2"/>
      <c r="C86" s="312"/>
      <c r="D86" s="313"/>
      <c r="E86" s="144"/>
      <c r="F86" s="145" t="str">
        <f>IFERROR(VLOOKUP($C86,'Aux. Listas'!$A$7:$B$17,2,)," ")</f>
        <v xml:space="preserve"> </v>
      </c>
      <c r="G86" s="2" t="str">
        <f t="shared" ref="G86:G100" si="16">IF(OR(COUNTIF(I86:BF86,"&lt;0")&gt;0,COUNTIF(I86:BF86,"*")&gt;0,ISNUMBER(H86)),"Aviso","")</f>
        <v/>
      </c>
      <c r="H86" s="146"/>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43"/>
      <c r="AN86" s="43"/>
      <c r="AO86" s="43"/>
      <c r="AP86" s="43"/>
      <c r="AQ86" s="43"/>
      <c r="AR86" s="43"/>
      <c r="AS86" s="43"/>
      <c r="AT86" s="43"/>
      <c r="AU86" s="43"/>
      <c r="AV86" s="43"/>
      <c r="AW86" s="43"/>
      <c r="AX86" s="43"/>
      <c r="AY86" s="43"/>
      <c r="AZ86" s="43"/>
      <c r="BA86" s="43"/>
      <c r="BB86" s="43"/>
      <c r="BC86" s="43"/>
      <c r="BD86" s="43"/>
      <c r="BE86" s="43"/>
      <c r="BF86" s="43"/>
      <c r="BG86" s="1"/>
    </row>
    <row r="87" spans="1:59" ht="15.75" customHeight="1" x14ac:dyDescent="0.35">
      <c r="A87" s="1"/>
      <c r="B87" s="2"/>
      <c r="C87" s="312"/>
      <c r="D87" s="313"/>
      <c r="E87" s="144"/>
      <c r="F87" s="145" t="str">
        <f>IFERROR(VLOOKUP($C87,'Aux. Listas'!$A$7:$B$17,2,)," ")</f>
        <v xml:space="preserve"> </v>
      </c>
      <c r="G87" s="2" t="str">
        <f t="shared" si="16"/>
        <v/>
      </c>
      <c r="H87" s="149"/>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90"/>
      <c r="AN87" s="190"/>
      <c r="AO87" s="190"/>
      <c r="AP87" s="190"/>
      <c r="AQ87" s="190"/>
      <c r="AR87" s="190"/>
      <c r="AS87" s="190"/>
      <c r="AT87" s="190"/>
      <c r="AU87" s="190"/>
      <c r="AV87" s="190"/>
      <c r="AW87" s="190"/>
      <c r="AX87" s="190"/>
      <c r="AY87" s="190"/>
      <c r="AZ87" s="190"/>
      <c r="BA87" s="190"/>
      <c r="BB87" s="190"/>
      <c r="BC87" s="190"/>
      <c r="BD87" s="190"/>
      <c r="BE87" s="190"/>
      <c r="BF87" s="190"/>
      <c r="BG87" s="1"/>
    </row>
    <row r="88" spans="1:59" ht="15.75" customHeight="1" x14ac:dyDescent="0.35">
      <c r="A88" s="1"/>
      <c r="B88" s="2"/>
      <c r="C88" s="312"/>
      <c r="D88" s="313"/>
      <c r="E88" s="144"/>
      <c r="F88" s="145" t="str">
        <f>IFERROR(VLOOKUP($C88,'Aux. Listas'!$A$7:$B$17,2,)," ")</f>
        <v xml:space="preserve"> </v>
      </c>
      <c r="G88" s="2" t="str">
        <f t="shared" si="16"/>
        <v/>
      </c>
      <c r="H88" s="149"/>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90"/>
      <c r="AN88" s="190"/>
      <c r="AO88" s="190"/>
      <c r="AP88" s="190"/>
      <c r="AQ88" s="190"/>
      <c r="AR88" s="190"/>
      <c r="AS88" s="190"/>
      <c r="AT88" s="190"/>
      <c r="AU88" s="190"/>
      <c r="AV88" s="190"/>
      <c r="AW88" s="190"/>
      <c r="AX88" s="190"/>
      <c r="AY88" s="190"/>
      <c r="AZ88" s="190"/>
      <c r="BA88" s="190"/>
      <c r="BB88" s="190"/>
      <c r="BC88" s="190"/>
      <c r="BD88" s="190"/>
      <c r="BE88" s="190"/>
      <c r="BF88" s="190"/>
      <c r="BG88" s="1"/>
    </row>
    <row r="89" spans="1:59" ht="15.75" customHeight="1" x14ac:dyDescent="0.35">
      <c r="A89" s="1"/>
      <c r="B89" s="2"/>
      <c r="C89" s="312"/>
      <c r="D89" s="313"/>
      <c r="E89" s="144"/>
      <c r="F89" s="145" t="str">
        <f>IFERROR(VLOOKUP($C89,'Aux. Listas'!$A$7:$B$17,2,)," ")</f>
        <v xml:space="preserve"> </v>
      </c>
      <c r="G89" s="2" t="str">
        <f t="shared" si="16"/>
        <v/>
      </c>
      <c r="H89" s="149"/>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90"/>
      <c r="AN89" s="190"/>
      <c r="AO89" s="190"/>
      <c r="AP89" s="190"/>
      <c r="AQ89" s="190"/>
      <c r="AR89" s="190"/>
      <c r="AS89" s="190"/>
      <c r="AT89" s="190"/>
      <c r="AU89" s="190"/>
      <c r="AV89" s="190"/>
      <c r="AW89" s="190"/>
      <c r="AX89" s="190"/>
      <c r="AY89" s="190"/>
      <c r="AZ89" s="190"/>
      <c r="BA89" s="190"/>
      <c r="BB89" s="190"/>
      <c r="BC89" s="190"/>
      <c r="BD89" s="190"/>
      <c r="BE89" s="190"/>
      <c r="BF89" s="190"/>
      <c r="BG89" s="1"/>
    </row>
    <row r="90" spans="1:59" ht="15.75" customHeight="1" x14ac:dyDescent="0.35">
      <c r="A90" s="1"/>
      <c r="B90" s="2"/>
      <c r="C90" s="312"/>
      <c r="D90" s="313"/>
      <c r="E90" s="144"/>
      <c r="F90" s="145" t="str">
        <f>IFERROR(VLOOKUP($C90,'Aux. Listas'!$A$7:$B$17,2,)," ")</f>
        <v xml:space="preserve"> </v>
      </c>
      <c r="G90" s="2" t="str">
        <f t="shared" si="16"/>
        <v/>
      </c>
      <c r="H90" s="149"/>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90"/>
      <c r="AN90" s="190"/>
      <c r="AO90" s="190"/>
      <c r="AP90" s="190"/>
      <c r="AQ90" s="190"/>
      <c r="AR90" s="190"/>
      <c r="AS90" s="190"/>
      <c r="AT90" s="190"/>
      <c r="AU90" s="190"/>
      <c r="AV90" s="190"/>
      <c r="AW90" s="190"/>
      <c r="AX90" s="190"/>
      <c r="AY90" s="190"/>
      <c r="AZ90" s="190"/>
      <c r="BA90" s="190"/>
      <c r="BB90" s="190"/>
      <c r="BC90" s="190"/>
      <c r="BD90" s="190"/>
      <c r="BE90" s="190"/>
      <c r="BF90" s="190"/>
      <c r="BG90" s="1"/>
    </row>
    <row r="91" spans="1:59" ht="15.75" customHeight="1" x14ac:dyDescent="0.35">
      <c r="A91" s="1"/>
      <c r="B91" s="2"/>
      <c r="C91" s="312"/>
      <c r="D91" s="313"/>
      <c r="E91" s="144"/>
      <c r="F91" s="145" t="str">
        <f>IFERROR(VLOOKUP($C91,'Aux. Listas'!$A$7:$B$17,2,)," ")</f>
        <v xml:space="preserve"> </v>
      </c>
      <c r="G91" s="2" t="str">
        <f t="shared" si="16"/>
        <v/>
      </c>
      <c r="H91" s="149"/>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90"/>
      <c r="AN91" s="190"/>
      <c r="AO91" s="190"/>
      <c r="AP91" s="190"/>
      <c r="AQ91" s="190"/>
      <c r="AR91" s="190"/>
      <c r="AS91" s="190"/>
      <c r="AT91" s="190"/>
      <c r="AU91" s="190"/>
      <c r="AV91" s="190"/>
      <c r="AW91" s="190"/>
      <c r="AX91" s="190"/>
      <c r="AY91" s="190"/>
      <c r="AZ91" s="190"/>
      <c r="BA91" s="190"/>
      <c r="BB91" s="190"/>
      <c r="BC91" s="190"/>
      <c r="BD91" s="190"/>
      <c r="BE91" s="190"/>
      <c r="BF91" s="190"/>
      <c r="BG91" s="1"/>
    </row>
    <row r="92" spans="1:59" ht="15.75" customHeight="1" x14ac:dyDescent="0.35">
      <c r="A92" s="1"/>
      <c r="B92" s="2"/>
      <c r="C92" s="312"/>
      <c r="D92" s="313"/>
      <c r="E92" s="144"/>
      <c r="F92" s="145" t="str">
        <f>IFERROR(VLOOKUP($C92,'Aux. Listas'!$A$7:$B$17,2,)," ")</f>
        <v xml:space="preserve"> </v>
      </c>
      <c r="G92" s="2" t="str">
        <f t="shared" si="16"/>
        <v/>
      </c>
      <c r="H92" s="149"/>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90"/>
      <c r="AN92" s="190"/>
      <c r="AO92" s="190"/>
      <c r="AP92" s="190"/>
      <c r="AQ92" s="190"/>
      <c r="AR92" s="190"/>
      <c r="AS92" s="190"/>
      <c r="AT92" s="190"/>
      <c r="AU92" s="190"/>
      <c r="AV92" s="190"/>
      <c r="AW92" s="190"/>
      <c r="AX92" s="190"/>
      <c r="AY92" s="190"/>
      <c r="AZ92" s="190"/>
      <c r="BA92" s="190"/>
      <c r="BB92" s="190"/>
      <c r="BC92" s="190"/>
      <c r="BD92" s="190"/>
      <c r="BE92" s="190"/>
      <c r="BF92" s="190"/>
      <c r="BG92" s="1"/>
    </row>
    <row r="93" spans="1:59" ht="15.75" customHeight="1" x14ac:dyDescent="0.35">
      <c r="A93" s="1"/>
      <c r="B93" s="2"/>
      <c r="C93" s="312"/>
      <c r="D93" s="313"/>
      <c r="E93" s="144"/>
      <c r="F93" s="145" t="str">
        <f>IFERROR(VLOOKUP($C93,'Aux. Listas'!$A$7:$B$17,2,)," ")</f>
        <v xml:space="preserve"> </v>
      </c>
      <c r="G93" s="2" t="str">
        <f t="shared" si="16"/>
        <v/>
      </c>
      <c r="H93" s="149"/>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90"/>
      <c r="AN93" s="190"/>
      <c r="AO93" s="190"/>
      <c r="AP93" s="190"/>
      <c r="AQ93" s="190"/>
      <c r="AR93" s="190"/>
      <c r="AS93" s="190"/>
      <c r="AT93" s="190"/>
      <c r="AU93" s="190"/>
      <c r="AV93" s="190"/>
      <c r="AW93" s="190"/>
      <c r="AX93" s="190"/>
      <c r="AY93" s="190"/>
      <c r="AZ93" s="190"/>
      <c r="BA93" s="190"/>
      <c r="BB93" s="190"/>
      <c r="BC93" s="190"/>
      <c r="BD93" s="190"/>
      <c r="BE93" s="190"/>
      <c r="BF93" s="190"/>
      <c r="BG93" s="1"/>
    </row>
    <row r="94" spans="1:59" ht="15.75" customHeight="1" x14ac:dyDescent="0.35">
      <c r="A94" s="1"/>
      <c r="B94" s="2"/>
      <c r="C94" s="312"/>
      <c r="D94" s="313"/>
      <c r="E94" s="144"/>
      <c r="F94" s="145" t="str">
        <f>IFERROR(VLOOKUP($C94,'Aux. Listas'!$A$7:$B$17,2,)," ")</f>
        <v xml:space="preserve"> </v>
      </c>
      <c r="G94" s="2" t="str">
        <f t="shared" si="16"/>
        <v/>
      </c>
      <c r="H94" s="149"/>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90"/>
      <c r="AN94" s="190"/>
      <c r="AO94" s="190"/>
      <c r="AP94" s="190"/>
      <c r="AQ94" s="190"/>
      <c r="AR94" s="190"/>
      <c r="AS94" s="190"/>
      <c r="AT94" s="190"/>
      <c r="AU94" s="190"/>
      <c r="AV94" s="190"/>
      <c r="AW94" s="190"/>
      <c r="AX94" s="190"/>
      <c r="AY94" s="190"/>
      <c r="AZ94" s="190"/>
      <c r="BA94" s="190"/>
      <c r="BB94" s="190"/>
      <c r="BC94" s="190"/>
      <c r="BD94" s="190"/>
      <c r="BE94" s="190"/>
      <c r="BF94" s="190"/>
      <c r="BG94" s="1"/>
    </row>
    <row r="95" spans="1:59" ht="15.75" customHeight="1" x14ac:dyDescent="0.35">
      <c r="A95" s="1"/>
      <c r="B95" s="2"/>
      <c r="C95" s="312"/>
      <c r="D95" s="313"/>
      <c r="E95" s="144"/>
      <c r="F95" s="145" t="str">
        <f>IFERROR(VLOOKUP($C95,'Aux. Listas'!$A$7:$B$17,2,)," ")</f>
        <v xml:space="preserve"> </v>
      </c>
      <c r="G95" s="2" t="str">
        <f t="shared" si="16"/>
        <v/>
      </c>
      <c r="H95" s="149"/>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90"/>
      <c r="AN95" s="190"/>
      <c r="AO95" s="190"/>
      <c r="AP95" s="190"/>
      <c r="AQ95" s="190"/>
      <c r="AR95" s="190"/>
      <c r="AS95" s="190"/>
      <c r="AT95" s="190"/>
      <c r="AU95" s="190"/>
      <c r="AV95" s="190"/>
      <c r="AW95" s="190"/>
      <c r="AX95" s="190"/>
      <c r="AY95" s="190"/>
      <c r="AZ95" s="190"/>
      <c r="BA95" s="190"/>
      <c r="BB95" s="190"/>
      <c r="BC95" s="190"/>
      <c r="BD95" s="190"/>
      <c r="BE95" s="190"/>
      <c r="BF95" s="190"/>
      <c r="BG95" s="1"/>
    </row>
    <row r="96" spans="1:59" ht="15.75" customHeight="1" x14ac:dyDescent="0.35">
      <c r="A96" s="1"/>
      <c r="B96" s="2"/>
      <c r="C96" s="312"/>
      <c r="D96" s="313"/>
      <c r="E96" s="148"/>
      <c r="F96" s="145" t="str">
        <f>IFERROR(VLOOKUP($C96,'Aux. Listas'!$A$7:$B$17,2,)," ")</f>
        <v xml:space="preserve"> </v>
      </c>
      <c r="G96" s="2" t="str">
        <f t="shared" si="16"/>
        <v/>
      </c>
      <c r="H96" s="149"/>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90"/>
      <c r="AN96" s="190"/>
      <c r="AO96" s="190"/>
      <c r="AP96" s="190"/>
      <c r="AQ96" s="190"/>
      <c r="AR96" s="190"/>
      <c r="AS96" s="190"/>
      <c r="AT96" s="190"/>
      <c r="AU96" s="190"/>
      <c r="AV96" s="190"/>
      <c r="AW96" s="190"/>
      <c r="AX96" s="190"/>
      <c r="AY96" s="190"/>
      <c r="AZ96" s="190"/>
      <c r="BA96" s="190"/>
      <c r="BB96" s="190"/>
      <c r="BC96" s="190"/>
      <c r="BD96" s="190"/>
      <c r="BE96" s="190"/>
      <c r="BF96" s="190"/>
      <c r="BG96" s="1"/>
    </row>
    <row r="97" spans="1:59" ht="15.75" customHeight="1" x14ac:dyDescent="0.35">
      <c r="A97" s="1"/>
      <c r="B97" s="2"/>
      <c r="C97" s="312"/>
      <c r="D97" s="313"/>
      <c r="E97" s="144"/>
      <c r="F97" s="145" t="str">
        <f>IFERROR(VLOOKUP($C97,'Aux. Listas'!$A$7:$B$17,2,)," ")</f>
        <v xml:space="preserve"> </v>
      </c>
      <c r="G97" s="2" t="str">
        <f t="shared" si="16"/>
        <v/>
      </c>
      <c r="H97" s="146"/>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43"/>
      <c r="AN97" s="43"/>
      <c r="AO97" s="43"/>
      <c r="AP97" s="43"/>
      <c r="AQ97" s="43"/>
      <c r="AR97" s="43"/>
      <c r="AS97" s="43"/>
      <c r="AT97" s="43"/>
      <c r="AU97" s="43"/>
      <c r="AV97" s="43"/>
      <c r="AW97" s="43"/>
      <c r="AX97" s="43"/>
      <c r="AY97" s="43"/>
      <c r="AZ97" s="43"/>
      <c r="BA97" s="43"/>
      <c r="BB97" s="43"/>
      <c r="BC97" s="43"/>
      <c r="BD97" s="43"/>
      <c r="BE97" s="43"/>
      <c r="BF97" s="43"/>
      <c r="BG97" s="1"/>
    </row>
    <row r="98" spans="1:59" ht="15.75" customHeight="1" x14ac:dyDescent="0.35">
      <c r="A98" s="1"/>
      <c r="B98" s="2"/>
      <c r="C98" s="312"/>
      <c r="D98" s="313"/>
      <c r="E98" s="144"/>
      <c r="F98" s="145" t="str">
        <f>IFERROR(VLOOKUP($C98,'Aux. Listas'!$A$7:$B$17,2,)," ")</f>
        <v xml:space="preserve"> </v>
      </c>
      <c r="G98" s="2" t="str">
        <f t="shared" si="16"/>
        <v/>
      </c>
      <c r="H98" s="146"/>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43"/>
      <c r="AN98" s="43"/>
      <c r="AO98" s="43"/>
      <c r="AP98" s="43"/>
      <c r="AQ98" s="43"/>
      <c r="AR98" s="43"/>
      <c r="AS98" s="43"/>
      <c r="AT98" s="43"/>
      <c r="AU98" s="43"/>
      <c r="AV98" s="43"/>
      <c r="AW98" s="43"/>
      <c r="AX98" s="43"/>
      <c r="AY98" s="43"/>
      <c r="AZ98" s="43"/>
      <c r="BA98" s="43"/>
      <c r="BB98" s="43"/>
      <c r="BC98" s="43"/>
      <c r="BD98" s="43"/>
      <c r="BE98" s="43"/>
      <c r="BF98" s="43"/>
      <c r="BG98" s="1"/>
    </row>
    <row r="99" spans="1:59" ht="15.75" customHeight="1" x14ac:dyDescent="0.35">
      <c r="A99" s="1"/>
      <c r="B99" s="2"/>
      <c r="C99" s="312"/>
      <c r="D99" s="313"/>
      <c r="E99" s="151"/>
      <c r="F99" s="145" t="str">
        <f>IFERROR(VLOOKUP($C99,'Aux. Listas'!$A$7:$B$17,2,)," ")</f>
        <v xml:space="preserve"> </v>
      </c>
      <c r="G99" s="2" t="str">
        <f t="shared" si="16"/>
        <v/>
      </c>
      <c r="H99" s="152"/>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91"/>
      <c r="AN99" s="191"/>
      <c r="AO99" s="191"/>
      <c r="AP99" s="191"/>
      <c r="AQ99" s="191"/>
      <c r="AR99" s="191"/>
      <c r="AS99" s="191"/>
      <c r="AT99" s="191"/>
      <c r="AU99" s="191"/>
      <c r="AV99" s="191"/>
      <c r="AW99" s="191"/>
      <c r="AX99" s="191"/>
      <c r="AY99" s="191"/>
      <c r="AZ99" s="191"/>
      <c r="BA99" s="191"/>
      <c r="BB99" s="191"/>
      <c r="BC99" s="191"/>
      <c r="BD99" s="191"/>
      <c r="BE99" s="191"/>
      <c r="BF99" s="191"/>
      <c r="BG99" s="1"/>
    </row>
    <row r="100" spans="1:59" ht="15.75" customHeight="1" x14ac:dyDescent="0.35">
      <c r="A100" s="1"/>
      <c r="B100" s="2"/>
      <c r="C100" s="312"/>
      <c r="D100" s="313"/>
      <c r="E100" s="144"/>
      <c r="F100" s="145" t="str">
        <f>IFERROR(VLOOKUP($C100,'Aux. Listas'!$A$7:$B$17,2,)," ")</f>
        <v xml:space="preserve"> </v>
      </c>
      <c r="G100" s="192" t="str">
        <f t="shared" si="16"/>
        <v/>
      </c>
      <c r="H100" s="146"/>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43"/>
      <c r="AN100" s="43"/>
      <c r="AO100" s="43"/>
      <c r="AP100" s="43"/>
      <c r="AQ100" s="43"/>
      <c r="AR100" s="43"/>
      <c r="AS100" s="43"/>
      <c r="AT100" s="43"/>
      <c r="AU100" s="43"/>
      <c r="AV100" s="43"/>
      <c r="AW100" s="43"/>
      <c r="AX100" s="43"/>
      <c r="AY100" s="43"/>
      <c r="AZ100" s="43"/>
      <c r="BA100" s="43"/>
      <c r="BB100" s="43"/>
      <c r="BC100" s="43"/>
      <c r="BD100" s="43"/>
      <c r="BE100" s="43"/>
      <c r="BF100" s="43"/>
      <c r="BG100" s="1"/>
    </row>
    <row r="101" spans="1:59" ht="13.5" customHeight="1" x14ac:dyDescent="0.35">
      <c r="A101" s="1"/>
      <c r="B101" s="2"/>
      <c r="C101" s="2"/>
      <c r="D101" s="2"/>
      <c r="E101" s="2"/>
      <c r="F101" s="2"/>
      <c r="G101" s="317"/>
      <c r="H101" s="317"/>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68"/>
      <c r="AX101" s="68"/>
      <c r="AY101" s="68"/>
      <c r="AZ101" s="68"/>
      <c r="BA101" s="68"/>
      <c r="BB101" s="68"/>
      <c r="BC101" s="68"/>
      <c r="BD101" s="68"/>
      <c r="BE101" s="68"/>
      <c r="BF101" s="68"/>
      <c r="BG101" s="1"/>
    </row>
    <row r="102" spans="1:59" ht="13.5" customHeight="1" x14ac:dyDescent="0.35">
      <c r="A102" s="1"/>
      <c r="B102" s="2"/>
      <c r="C102" s="2"/>
      <c r="D102" s="2"/>
      <c r="E102" s="2"/>
      <c r="F102" s="2"/>
      <c r="G102" s="318" t="s">
        <v>8</v>
      </c>
      <c r="H102" s="318"/>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
    </row>
    <row r="103" spans="1:59" ht="10.5" customHeight="1" x14ac:dyDescent="0.35">
      <c r="A103" s="1"/>
      <c r="B103" s="2"/>
      <c r="C103" s="319" t="str">
        <f>IF(ISBLANK(C86),"",C86)</f>
        <v/>
      </c>
      <c r="D103" s="320"/>
      <c r="E103" s="320"/>
      <c r="F103" s="321"/>
      <c r="G103" s="322">
        <f t="shared" ref="G103:G119" si="17">+SUM(I103:BF103)</f>
        <v>0</v>
      </c>
      <c r="H103" s="322"/>
      <c r="I103" s="194" t="str">
        <f t="shared" ref="I103:AN103" si="18">IF(I86="","",$E86*I86)</f>
        <v/>
      </c>
      <c r="J103" s="194" t="str">
        <f t="shared" si="18"/>
        <v/>
      </c>
      <c r="K103" s="194" t="str">
        <f t="shared" si="18"/>
        <v/>
      </c>
      <c r="L103" s="194" t="str">
        <f t="shared" si="18"/>
        <v/>
      </c>
      <c r="M103" s="194" t="str">
        <f t="shared" si="18"/>
        <v/>
      </c>
      <c r="N103" s="194" t="str">
        <f t="shared" si="18"/>
        <v/>
      </c>
      <c r="O103" s="194" t="str">
        <f t="shared" si="18"/>
        <v/>
      </c>
      <c r="P103" s="194" t="str">
        <f t="shared" si="18"/>
        <v/>
      </c>
      <c r="Q103" s="194" t="str">
        <f t="shared" si="18"/>
        <v/>
      </c>
      <c r="R103" s="194" t="str">
        <f t="shared" si="18"/>
        <v/>
      </c>
      <c r="S103" s="194" t="str">
        <f t="shared" si="18"/>
        <v/>
      </c>
      <c r="T103" s="194" t="str">
        <f t="shared" si="18"/>
        <v/>
      </c>
      <c r="U103" s="194" t="str">
        <f t="shared" si="18"/>
        <v/>
      </c>
      <c r="V103" s="194" t="str">
        <f t="shared" si="18"/>
        <v/>
      </c>
      <c r="W103" s="194" t="str">
        <f t="shared" si="18"/>
        <v/>
      </c>
      <c r="X103" s="194" t="str">
        <f t="shared" si="18"/>
        <v/>
      </c>
      <c r="Y103" s="194" t="str">
        <f t="shared" si="18"/>
        <v/>
      </c>
      <c r="Z103" s="194" t="str">
        <f t="shared" si="18"/>
        <v/>
      </c>
      <c r="AA103" s="194" t="str">
        <f t="shared" si="18"/>
        <v/>
      </c>
      <c r="AB103" s="194" t="str">
        <f t="shared" si="18"/>
        <v/>
      </c>
      <c r="AC103" s="194" t="str">
        <f t="shared" si="18"/>
        <v/>
      </c>
      <c r="AD103" s="194" t="str">
        <f t="shared" si="18"/>
        <v/>
      </c>
      <c r="AE103" s="194" t="str">
        <f t="shared" si="18"/>
        <v/>
      </c>
      <c r="AF103" s="194" t="str">
        <f t="shared" si="18"/>
        <v/>
      </c>
      <c r="AG103" s="194" t="str">
        <f t="shared" si="18"/>
        <v/>
      </c>
      <c r="AH103" s="194" t="str">
        <f t="shared" si="18"/>
        <v/>
      </c>
      <c r="AI103" s="194" t="str">
        <f t="shared" si="18"/>
        <v/>
      </c>
      <c r="AJ103" s="194" t="str">
        <f t="shared" si="18"/>
        <v/>
      </c>
      <c r="AK103" s="194" t="str">
        <f t="shared" si="18"/>
        <v/>
      </c>
      <c r="AL103" s="194" t="str">
        <f t="shared" si="18"/>
        <v/>
      </c>
      <c r="AM103" s="194" t="str">
        <f t="shared" si="18"/>
        <v/>
      </c>
      <c r="AN103" s="194" t="str">
        <f t="shared" si="18"/>
        <v/>
      </c>
      <c r="AO103" s="194" t="str">
        <f t="shared" ref="AO103:BF103" si="19">IF(AO86="","",$E86*AO86)</f>
        <v/>
      </c>
      <c r="AP103" s="194" t="str">
        <f t="shared" si="19"/>
        <v/>
      </c>
      <c r="AQ103" s="194" t="str">
        <f t="shared" si="19"/>
        <v/>
      </c>
      <c r="AR103" s="194" t="str">
        <f t="shared" si="19"/>
        <v/>
      </c>
      <c r="AS103" s="194" t="str">
        <f t="shared" si="19"/>
        <v/>
      </c>
      <c r="AT103" s="194" t="str">
        <f t="shared" si="19"/>
        <v/>
      </c>
      <c r="AU103" s="194" t="str">
        <f t="shared" si="19"/>
        <v/>
      </c>
      <c r="AV103" s="194" t="str">
        <f t="shared" si="19"/>
        <v/>
      </c>
      <c r="AW103" s="194" t="str">
        <f t="shared" si="19"/>
        <v/>
      </c>
      <c r="AX103" s="194" t="str">
        <f t="shared" si="19"/>
        <v/>
      </c>
      <c r="AY103" s="194" t="str">
        <f t="shared" si="19"/>
        <v/>
      </c>
      <c r="AZ103" s="194" t="str">
        <f t="shared" si="19"/>
        <v/>
      </c>
      <c r="BA103" s="194" t="str">
        <f t="shared" si="19"/>
        <v/>
      </c>
      <c r="BB103" s="194" t="str">
        <f t="shared" si="19"/>
        <v/>
      </c>
      <c r="BC103" s="194" t="str">
        <f t="shared" si="19"/>
        <v/>
      </c>
      <c r="BD103" s="194" t="str">
        <f t="shared" si="19"/>
        <v/>
      </c>
      <c r="BE103" s="194" t="str">
        <f t="shared" si="19"/>
        <v/>
      </c>
      <c r="BF103" s="195" t="str">
        <f t="shared" si="19"/>
        <v/>
      </c>
      <c r="BG103" s="1"/>
    </row>
    <row r="104" spans="1:59" ht="10.5" customHeight="1" x14ac:dyDescent="0.35">
      <c r="A104" s="1"/>
      <c r="B104" s="2"/>
      <c r="C104" s="319" t="str">
        <f t="shared" ref="C104:C117" si="20">IF(ISBLANK(C87),"",C87)</f>
        <v/>
      </c>
      <c r="D104" s="320"/>
      <c r="E104" s="320"/>
      <c r="F104" s="321"/>
      <c r="G104" s="322">
        <f t="shared" si="17"/>
        <v>0</v>
      </c>
      <c r="H104" s="322"/>
      <c r="I104" s="194" t="str">
        <f t="shared" ref="I104:AN104" si="21">IF(I87="","",$E87*I87)</f>
        <v/>
      </c>
      <c r="J104" s="194" t="str">
        <f t="shared" si="21"/>
        <v/>
      </c>
      <c r="K104" s="194" t="str">
        <f t="shared" si="21"/>
        <v/>
      </c>
      <c r="L104" s="194" t="str">
        <f t="shared" si="21"/>
        <v/>
      </c>
      <c r="M104" s="194" t="str">
        <f t="shared" si="21"/>
        <v/>
      </c>
      <c r="N104" s="194" t="str">
        <f t="shared" si="21"/>
        <v/>
      </c>
      <c r="O104" s="194" t="str">
        <f t="shared" si="21"/>
        <v/>
      </c>
      <c r="P104" s="194" t="str">
        <f t="shared" si="21"/>
        <v/>
      </c>
      <c r="Q104" s="194" t="str">
        <f t="shared" si="21"/>
        <v/>
      </c>
      <c r="R104" s="194" t="str">
        <f t="shared" si="21"/>
        <v/>
      </c>
      <c r="S104" s="194" t="str">
        <f t="shared" si="21"/>
        <v/>
      </c>
      <c r="T104" s="194" t="str">
        <f t="shared" si="21"/>
        <v/>
      </c>
      <c r="U104" s="194" t="str">
        <f t="shared" si="21"/>
        <v/>
      </c>
      <c r="V104" s="194" t="str">
        <f t="shared" si="21"/>
        <v/>
      </c>
      <c r="W104" s="194" t="str">
        <f t="shared" si="21"/>
        <v/>
      </c>
      <c r="X104" s="194" t="str">
        <f t="shared" si="21"/>
        <v/>
      </c>
      <c r="Y104" s="194" t="str">
        <f t="shared" si="21"/>
        <v/>
      </c>
      <c r="Z104" s="194" t="str">
        <f t="shared" si="21"/>
        <v/>
      </c>
      <c r="AA104" s="194" t="str">
        <f t="shared" si="21"/>
        <v/>
      </c>
      <c r="AB104" s="194" t="str">
        <f t="shared" si="21"/>
        <v/>
      </c>
      <c r="AC104" s="194" t="str">
        <f t="shared" si="21"/>
        <v/>
      </c>
      <c r="AD104" s="194" t="str">
        <f t="shared" si="21"/>
        <v/>
      </c>
      <c r="AE104" s="194" t="str">
        <f t="shared" si="21"/>
        <v/>
      </c>
      <c r="AF104" s="194" t="str">
        <f t="shared" si="21"/>
        <v/>
      </c>
      <c r="AG104" s="194" t="str">
        <f t="shared" si="21"/>
        <v/>
      </c>
      <c r="AH104" s="194" t="str">
        <f t="shared" si="21"/>
        <v/>
      </c>
      <c r="AI104" s="194" t="str">
        <f t="shared" si="21"/>
        <v/>
      </c>
      <c r="AJ104" s="194" t="str">
        <f t="shared" si="21"/>
        <v/>
      </c>
      <c r="AK104" s="194" t="str">
        <f t="shared" si="21"/>
        <v/>
      </c>
      <c r="AL104" s="194" t="str">
        <f t="shared" si="21"/>
        <v/>
      </c>
      <c r="AM104" s="194" t="str">
        <f t="shared" si="21"/>
        <v/>
      </c>
      <c r="AN104" s="194" t="str">
        <f t="shared" si="21"/>
        <v/>
      </c>
      <c r="AO104" s="194" t="str">
        <f t="shared" ref="AO104:BF104" si="22">IF(AO87="","",$E87*AO87)</f>
        <v/>
      </c>
      <c r="AP104" s="194" t="str">
        <f t="shared" si="22"/>
        <v/>
      </c>
      <c r="AQ104" s="194" t="str">
        <f t="shared" si="22"/>
        <v/>
      </c>
      <c r="AR104" s="194" t="str">
        <f t="shared" si="22"/>
        <v/>
      </c>
      <c r="AS104" s="194" t="str">
        <f t="shared" si="22"/>
        <v/>
      </c>
      <c r="AT104" s="194" t="str">
        <f t="shared" si="22"/>
        <v/>
      </c>
      <c r="AU104" s="194" t="str">
        <f t="shared" si="22"/>
        <v/>
      </c>
      <c r="AV104" s="194" t="str">
        <f t="shared" si="22"/>
        <v/>
      </c>
      <c r="AW104" s="194" t="str">
        <f t="shared" si="22"/>
        <v/>
      </c>
      <c r="AX104" s="194" t="str">
        <f t="shared" si="22"/>
        <v/>
      </c>
      <c r="AY104" s="194" t="str">
        <f t="shared" si="22"/>
        <v/>
      </c>
      <c r="AZ104" s="194" t="str">
        <f t="shared" si="22"/>
        <v/>
      </c>
      <c r="BA104" s="194" t="str">
        <f t="shared" si="22"/>
        <v/>
      </c>
      <c r="BB104" s="194" t="str">
        <f t="shared" si="22"/>
        <v/>
      </c>
      <c r="BC104" s="194" t="str">
        <f t="shared" si="22"/>
        <v/>
      </c>
      <c r="BD104" s="194" t="str">
        <f t="shared" si="22"/>
        <v/>
      </c>
      <c r="BE104" s="194" t="str">
        <f t="shared" si="22"/>
        <v/>
      </c>
      <c r="BF104" s="195" t="str">
        <f t="shared" si="22"/>
        <v/>
      </c>
      <c r="BG104" s="1"/>
    </row>
    <row r="105" spans="1:59" ht="10.5" customHeight="1" x14ac:dyDescent="0.35">
      <c r="A105" s="1"/>
      <c r="B105" s="2"/>
      <c r="C105" s="319" t="str">
        <f t="shared" si="20"/>
        <v/>
      </c>
      <c r="D105" s="320"/>
      <c r="E105" s="320"/>
      <c r="F105" s="321"/>
      <c r="G105" s="322">
        <f t="shared" si="17"/>
        <v>0</v>
      </c>
      <c r="H105" s="322"/>
      <c r="I105" s="194" t="str">
        <f t="shared" ref="I105:AN105" si="23">IF(I88="","",$E88*I88)</f>
        <v/>
      </c>
      <c r="J105" s="194" t="str">
        <f t="shared" si="23"/>
        <v/>
      </c>
      <c r="K105" s="194" t="str">
        <f t="shared" si="23"/>
        <v/>
      </c>
      <c r="L105" s="194" t="str">
        <f t="shared" si="23"/>
        <v/>
      </c>
      <c r="M105" s="194" t="str">
        <f t="shared" si="23"/>
        <v/>
      </c>
      <c r="N105" s="194" t="str">
        <f t="shared" si="23"/>
        <v/>
      </c>
      <c r="O105" s="194" t="str">
        <f t="shared" si="23"/>
        <v/>
      </c>
      <c r="P105" s="194" t="str">
        <f t="shared" si="23"/>
        <v/>
      </c>
      <c r="Q105" s="194" t="str">
        <f t="shared" si="23"/>
        <v/>
      </c>
      <c r="R105" s="194" t="str">
        <f t="shared" si="23"/>
        <v/>
      </c>
      <c r="S105" s="194" t="str">
        <f t="shared" si="23"/>
        <v/>
      </c>
      <c r="T105" s="194" t="str">
        <f t="shared" si="23"/>
        <v/>
      </c>
      <c r="U105" s="194" t="str">
        <f t="shared" si="23"/>
        <v/>
      </c>
      <c r="V105" s="194" t="str">
        <f t="shared" si="23"/>
        <v/>
      </c>
      <c r="W105" s="194" t="str">
        <f t="shared" si="23"/>
        <v/>
      </c>
      <c r="X105" s="194" t="str">
        <f t="shared" si="23"/>
        <v/>
      </c>
      <c r="Y105" s="194" t="str">
        <f t="shared" si="23"/>
        <v/>
      </c>
      <c r="Z105" s="194" t="str">
        <f t="shared" si="23"/>
        <v/>
      </c>
      <c r="AA105" s="194" t="str">
        <f t="shared" si="23"/>
        <v/>
      </c>
      <c r="AB105" s="194" t="str">
        <f t="shared" si="23"/>
        <v/>
      </c>
      <c r="AC105" s="194" t="str">
        <f t="shared" si="23"/>
        <v/>
      </c>
      <c r="AD105" s="194" t="str">
        <f t="shared" si="23"/>
        <v/>
      </c>
      <c r="AE105" s="194" t="str">
        <f t="shared" si="23"/>
        <v/>
      </c>
      <c r="AF105" s="194" t="str">
        <f t="shared" si="23"/>
        <v/>
      </c>
      <c r="AG105" s="194" t="str">
        <f t="shared" si="23"/>
        <v/>
      </c>
      <c r="AH105" s="194" t="str">
        <f t="shared" si="23"/>
        <v/>
      </c>
      <c r="AI105" s="194" t="str">
        <f t="shared" si="23"/>
        <v/>
      </c>
      <c r="AJ105" s="194" t="str">
        <f t="shared" si="23"/>
        <v/>
      </c>
      <c r="AK105" s="194" t="str">
        <f t="shared" si="23"/>
        <v/>
      </c>
      <c r="AL105" s="194" t="str">
        <f t="shared" si="23"/>
        <v/>
      </c>
      <c r="AM105" s="194" t="str">
        <f t="shared" si="23"/>
        <v/>
      </c>
      <c r="AN105" s="194" t="str">
        <f t="shared" si="23"/>
        <v/>
      </c>
      <c r="AO105" s="194" t="str">
        <f t="shared" ref="AO105:BF105" si="24">IF(AO88="","",$E88*AO88)</f>
        <v/>
      </c>
      <c r="AP105" s="194" t="str">
        <f t="shared" si="24"/>
        <v/>
      </c>
      <c r="AQ105" s="194" t="str">
        <f t="shared" si="24"/>
        <v/>
      </c>
      <c r="AR105" s="194" t="str">
        <f t="shared" si="24"/>
        <v/>
      </c>
      <c r="AS105" s="194" t="str">
        <f t="shared" si="24"/>
        <v/>
      </c>
      <c r="AT105" s="194" t="str">
        <f t="shared" si="24"/>
        <v/>
      </c>
      <c r="AU105" s="194" t="str">
        <f t="shared" si="24"/>
        <v/>
      </c>
      <c r="AV105" s="194" t="str">
        <f t="shared" si="24"/>
        <v/>
      </c>
      <c r="AW105" s="194" t="str">
        <f t="shared" si="24"/>
        <v/>
      </c>
      <c r="AX105" s="194" t="str">
        <f t="shared" si="24"/>
        <v/>
      </c>
      <c r="AY105" s="194" t="str">
        <f t="shared" si="24"/>
        <v/>
      </c>
      <c r="AZ105" s="194" t="str">
        <f t="shared" si="24"/>
        <v/>
      </c>
      <c r="BA105" s="194" t="str">
        <f t="shared" si="24"/>
        <v/>
      </c>
      <c r="BB105" s="194" t="str">
        <f t="shared" si="24"/>
        <v/>
      </c>
      <c r="BC105" s="194" t="str">
        <f t="shared" si="24"/>
        <v/>
      </c>
      <c r="BD105" s="194" t="str">
        <f t="shared" si="24"/>
        <v/>
      </c>
      <c r="BE105" s="194" t="str">
        <f t="shared" si="24"/>
        <v/>
      </c>
      <c r="BF105" s="195" t="str">
        <f t="shared" si="24"/>
        <v/>
      </c>
      <c r="BG105" s="1"/>
    </row>
    <row r="106" spans="1:59" ht="10.5" customHeight="1" x14ac:dyDescent="0.35">
      <c r="A106" s="1"/>
      <c r="B106" s="2"/>
      <c r="C106" s="319" t="str">
        <f t="shared" si="20"/>
        <v/>
      </c>
      <c r="D106" s="320"/>
      <c r="E106" s="320"/>
      <c r="F106" s="321"/>
      <c r="G106" s="322">
        <f t="shared" si="17"/>
        <v>0</v>
      </c>
      <c r="H106" s="322"/>
      <c r="I106" s="194" t="str">
        <f t="shared" ref="I106:AN106" si="25">IF(I89="","",$E89*I89)</f>
        <v/>
      </c>
      <c r="J106" s="194" t="str">
        <f t="shared" si="25"/>
        <v/>
      </c>
      <c r="K106" s="194" t="str">
        <f t="shared" si="25"/>
        <v/>
      </c>
      <c r="L106" s="194" t="str">
        <f t="shared" si="25"/>
        <v/>
      </c>
      <c r="M106" s="194" t="str">
        <f t="shared" si="25"/>
        <v/>
      </c>
      <c r="N106" s="194" t="str">
        <f t="shared" si="25"/>
        <v/>
      </c>
      <c r="O106" s="194" t="str">
        <f t="shared" si="25"/>
        <v/>
      </c>
      <c r="P106" s="194" t="str">
        <f t="shared" si="25"/>
        <v/>
      </c>
      <c r="Q106" s="194" t="str">
        <f t="shared" si="25"/>
        <v/>
      </c>
      <c r="R106" s="194" t="str">
        <f t="shared" si="25"/>
        <v/>
      </c>
      <c r="S106" s="194" t="str">
        <f t="shared" si="25"/>
        <v/>
      </c>
      <c r="T106" s="194" t="str">
        <f t="shared" si="25"/>
        <v/>
      </c>
      <c r="U106" s="194" t="str">
        <f t="shared" si="25"/>
        <v/>
      </c>
      <c r="V106" s="194" t="str">
        <f t="shared" si="25"/>
        <v/>
      </c>
      <c r="W106" s="194" t="str">
        <f t="shared" si="25"/>
        <v/>
      </c>
      <c r="X106" s="194" t="str">
        <f t="shared" si="25"/>
        <v/>
      </c>
      <c r="Y106" s="194" t="str">
        <f t="shared" si="25"/>
        <v/>
      </c>
      <c r="Z106" s="194" t="str">
        <f t="shared" si="25"/>
        <v/>
      </c>
      <c r="AA106" s="194" t="str">
        <f t="shared" si="25"/>
        <v/>
      </c>
      <c r="AB106" s="194" t="str">
        <f t="shared" si="25"/>
        <v/>
      </c>
      <c r="AC106" s="194" t="str">
        <f t="shared" si="25"/>
        <v/>
      </c>
      <c r="AD106" s="194" t="str">
        <f t="shared" si="25"/>
        <v/>
      </c>
      <c r="AE106" s="194" t="str">
        <f t="shared" si="25"/>
        <v/>
      </c>
      <c r="AF106" s="194" t="str">
        <f t="shared" si="25"/>
        <v/>
      </c>
      <c r="AG106" s="194" t="str">
        <f t="shared" si="25"/>
        <v/>
      </c>
      <c r="AH106" s="194" t="str">
        <f t="shared" si="25"/>
        <v/>
      </c>
      <c r="AI106" s="194" t="str">
        <f t="shared" si="25"/>
        <v/>
      </c>
      <c r="AJ106" s="194" t="str">
        <f t="shared" si="25"/>
        <v/>
      </c>
      <c r="AK106" s="194" t="str">
        <f t="shared" si="25"/>
        <v/>
      </c>
      <c r="AL106" s="194" t="str">
        <f t="shared" si="25"/>
        <v/>
      </c>
      <c r="AM106" s="194" t="str">
        <f t="shared" si="25"/>
        <v/>
      </c>
      <c r="AN106" s="194" t="str">
        <f t="shared" si="25"/>
        <v/>
      </c>
      <c r="AO106" s="194" t="str">
        <f t="shared" ref="AO106:BF106" si="26">IF(AO89="","",$E89*AO89)</f>
        <v/>
      </c>
      <c r="AP106" s="194" t="str">
        <f t="shared" si="26"/>
        <v/>
      </c>
      <c r="AQ106" s="194" t="str">
        <f t="shared" si="26"/>
        <v/>
      </c>
      <c r="AR106" s="194" t="str">
        <f t="shared" si="26"/>
        <v/>
      </c>
      <c r="AS106" s="194" t="str">
        <f t="shared" si="26"/>
        <v/>
      </c>
      <c r="AT106" s="194" t="str">
        <f t="shared" si="26"/>
        <v/>
      </c>
      <c r="AU106" s="194" t="str">
        <f t="shared" si="26"/>
        <v/>
      </c>
      <c r="AV106" s="194" t="str">
        <f t="shared" si="26"/>
        <v/>
      </c>
      <c r="AW106" s="194" t="str">
        <f t="shared" si="26"/>
        <v/>
      </c>
      <c r="AX106" s="194" t="str">
        <f t="shared" si="26"/>
        <v/>
      </c>
      <c r="AY106" s="194" t="str">
        <f t="shared" si="26"/>
        <v/>
      </c>
      <c r="AZ106" s="194" t="str">
        <f t="shared" si="26"/>
        <v/>
      </c>
      <c r="BA106" s="194" t="str">
        <f t="shared" si="26"/>
        <v/>
      </c>
      <c r="BB106" s="194" t="str">
        <f t="shared" si="26"/>
        <v/>
      </c>
      <c r="BC106" s="194" t="str">
        <f t="shared" si="26"/>
        <v/>
      </c>
      <c r="BD106" s="194" t="str">
        <f t="shared" si="26"/>
        <v/>
      </c>
      <c r="BE106" s="194" t="str">
        <f t="shared" si="26"/>
        <v/>
      </c>
      <c r="BF106" s="195" t="str">
        <f t="shared" si="26"/>
        <v/>
      </c>
      <c r="BG106" s="1"/>
    </row>
    <row r="107" spans="1:59" ht="10.5" customHeight="1" x14ac:dyDescent="0.35">
      <c r="A107" s="1"/>
      <c r="B107" s="2"/>
      <c r="C107" s="319" t="str">
        <f t="shared" si="20"/>
        <v/>
      </c>
      <c r="D107" s="320"/>
      <c r="E107" s="320"/>
      <c r="F107" s="321"/>
      <c r="G107" s="322">
        <f t="shared" si="17"/>
        <v>0</v>
      </c>
      <c r="H107" s="322"/>
      <c r="I107" s="194" t="str">
        <f t="shared" ref="I107:AN107" si="27">IF(I90="","",$E90*I90)</f>
        <v/>
      </c>
      <c r="J107" s="194" t="str">
        <f t="shared" si="27"/>
        <v/>
      </c>
      <c r="K107" s="194" t="str">
        <f t="shared" si="27"/>
        <v/>
      </c>
      <c r="L107" s="194" t="str">
        <f t="shared" si="27"/>
        <v/>
      </c>
      <c r="M107" s="194" t="str">
        <f t="shared" si="27"/>
        <v/>
      </c>
      <c r="N107" s="194" t="str">
        <f t="shared" si="27"/>
        <v/>
      </c>
      <c r="O107" s="194" t="str">
        <f t="shared" si="27"/>
        <v/>
      </c>
      <c r="P107" s="194" t="str">
        <f t="shared" si="27"/>
        <v/>
      </c>
      <c r="Q107" s="194" t="str">
        <f t="shared" si="27"/>
        <v/>
      </c>
      <c r="R107" s="194" t="str">
        <f t="shared" si="27"/>
        <v/>
      </c>
      <c r="S107" s="194" t="str">
        <f t="shared" si="27"/>
        <v/>
      </c>
      <c r="T107" s="194" t="str">
        <f t="shared" si="27"/>
        <v/>
      </c>
      <c r="U107" s="194" t="str">
        <f t="shared" si="27"/>
        <v/>
      </c>
      <c r="V107" s="194" t="str">
        <f t="shared" si="27"/>
        <v/>
      </c>
      <c r="W107" s="194" t="str">
        <f t="shared" si="27"/>
        <v/>
      </c>
      <c r="X107" s="194" t="str">
        <f t="shared" si="27"/>
        <v/>
      </c>
      <c r="Y107" s="194" t="str">
        <f t="shared" si="27"/>
        <v/>
      </c>
      <c r="Z107" s="194" t="str">
        <f t="shared" si="27"/>
        <v/>
      </c>
      <c r="AA107" s="194" t="str">
        <f t="shared" si="27"/>
        <v/>
      </c>
      <c r="AB107" s="194" t="str">
        <f t="shared" si="27"/>
        <v/>
      </c>
      <c r="AC107" s="194" t="str">
        <f t="shared" si="27"/>
        <v/>
      </c>
      <c r="AD107" s="194" t="str">
        <f t="shared" si="27"/>
        <v/>
      </c>
      <c r="AE107" s="194" t="str">
        <f t="shared" si="27"/>
        <v/>
      </c>
      <c r="AF107" s="194" t="str">
        <f t="shared" si="27"/>
        <v/>
      </c>
      <c r="AG107" s="194" t="str">
        <f t="shared" si="27"/>
        <v/>
      </c>
      <c r="AH107" s="194" t="str">
        <f t="shared" si="27"/>
        <v/>
      </c>
      <c r="AI107" s="194" t="str">
        <f t="shared" si="27"/>
        <v/>
      </c>
      <c r="AJ107" s="194" t="str">
        <f t="shared" si="27"/>
        <v/>
      </c>
      <c r="AK107" s="194" t="str">
        <f t="shared" si="27"/>
        <v/>
      </c>
      <c r="AL107" s="194" t="str">
        <f t="shared" si="27"/>
        <v/>
      </c>
      <c r="AM107" s="194" t="str">
        <f t="shared" si="27"/>
        <v/>
      </c>
      <c r="AN107" s="194" t="str">
        <f t="shared" si="27"/>
        <v/>
      </c>
      <c r="AO107" s="194" t="str">
        <f t="shared" ref="AO107:BF107" si="28">IF(AO90="","",$E90*AO90)</f>
        <v/>
      </c>
      <c r="AP107" s="194" t="str">
        <f t="shared" si="28"/>
        <v/>
      </c>
      <c r="AQ107" s="194" t="str">
        <f t="shared" si="28"/>
        <v/>
      </c>
      <c r="AR107" s="194" t="str">
        <f t="shared" si="28"/>
        <v/>
      </c>
      <c r="AS107" s="194" t="str">
        <f t="shared" si="28"/>
        <v/>
      </c>
      <c r="AT107" s="194" t="str">
        <f t="shared" si="28"/>
        <v/>
      </c>
      <c r="AU107" s="194" t="str">
        <f t="shared" si="28"/>
        <v/>
      </c>
      <c r="AV107" s="194" t="str">
        <f t="shared" si="28"/>
        <v/>
      </c>
      <c r="AW107" s="194" t="str">
        <f t="shared" si="28"/>
        <v/>
      </c>
      <c r="AX107" s="194" t="str">
        <f t="shared" si="28"/>
        <v/>
      </c>
      <c r="AY107" s="194" t="str">
        <f t="shared" si="28"/>
        <v/>
      </c>
      <c r="AZ107" s="194" t="str">
        <f t="shared" si="28"/>
        <v/>
      </c>
      <c r="BA107" s="194" t="str">
        <f t="shared" si="28"/>
        <v/>
      </c>
      <c r="BB107" s="194" t="str">
        <f t="shared" si="28"/>
        <v/>
      </c>
      <c r="BC107" s="194" t="str">
        <f t="shared" si="28"/>
        <v/>
      </c>
      <c r="BD107" s="194" t="str">
        <f t="shared" si="28"/>
        <v/>
      </c>
      <c r="BE107" s="194" t="str">
        <f t="shared" si="28"/>
        <v/>
      </c>
      <c r="BF107" s="195" t="str">
        <f t="shared" si="28"/>
        <v/>
      </c>
      <c r="BG107" s="1"/>
    </row>
    <row r="108" spans="1:59" ht="10.5" customHeight="1" x14ac:dyDescent="0.35">
      <c r="A108" s="1"/>
      <c r="B108" s="2"/>
      <c r="C108" s="319" t="str">
        <f t="shared" si="20"/>
        <v/>
      </c>
      <c r="D108" s="320"/>
      <c r="E108" s="320"/>
      <c r="F108" s="321"/>
      <c r="G108" s="322">
        <f t="shared" si="17"/>
        <v>0</v>
      </c>
      <c r="H108" s="322"/>
      <c r="I108" s="194" t="str">
        <f t="shared" ref="I108:AN108" si="29">IF(I91="","",$E91*I91)</f>
        <v/>
      </c>
      <c r="J108" s="194" t="str">
        <f t="shared" si="29"/>
        <v/>
      </c>
      <c r="K108" s="194" t="str">
        <f t="shared" si="29"/>
        <v/>
      </c>
      <c r="L108" s="194" t="str">
        <f t="shared" si="29"/>
        <v/>
      </c>
      <c r="M108" s="194" t="str">
        <f t="shared" si="29"/>
        <v/>
      </c>
      <c r="N108" s="194" t="str">
        <f t="shared" si="29"/>
        <v/>
      </c>
      <c r="O108" s="194" t="str">
        <f t="shared" si="29"/>
        <v/>
      </c>
      <c r="P108" s="194" t="str">
        <f t="shared" si="29"/>
        <v/>
      </c>
      <c r="Q108" s="194" t="str">
        <f t="shared" si="29"/>
        <v/>
      </c>
      <c r="R108" s="194" t="str">
        <f t="shared" si="29"/>
        <v/>
      </c>
      <c r="S108" s="194" t="str">
        <f t="shared" si="29"/>
        <v/>
      </c>
      <c r="T108" s="194" t="str">
        <f t="shared" si="29"/>
        <v/>
      </c>
      <c r="U108" s="194" t="str">
        <f t="shared" si="29"/>
        <v/>
      </c>
      <c r="V108" s="194" t="str">
        <f t="shared" si="29"/>
        <v/>
      </c>
      <c r="W108" s="194" t="str">
        <f t="shared" si="29"/>
        <v/>
      </c>
      <c r="X108" s="194" t="str">
        <f t="shared" si="29"/>
        <v/>
      </c>
      <c r="Y108" s="194" t="str">
        <f t="shared" si="29"/>
        <v/>
      </c>
      <c r="Z108" s="194" t="str">
        <f t="shared" si="29"/>
        <v/>
      </c>
      <c r="AA108" s="194" t="str">
        <f t="shared" si="29"/>
        <v/>
      </c>
      <c r="AB108" s="194" t="str">
        <f t="shared" si="29"/>
        <v/>
      </c>
      <c r="AC108" s="194" t="str">
        <f t="shared" si="29"/>
        <v/>
      </c>
      <c r="AD108" s="194" t="str">
        <f t="shared" si="29"/>
        <v/>
      </c>
      <c r="AE108" s="194" t="str">
        <f t="shared" si="29"/>
        <v/>
      </c>
      <c r="AF108" s="194" t="str">
        <f t="shared" si="29"/>
        <v/>
      </c>
      <c r="AG108" s="194" t="str">
        <f t="shared" si="29"/>
        <v/>
      </c>
      <c r="AH108" s="194" t="str">
        <f t="shared" si="29"/>
        <v/>
      </c>
      <c r="AI108" s="194" t="str">
        <f t="shared" si="29"/>
        <v/>
      </c>
      <c r="AJ108" s="194" t="str">
        <f t="shared" si="29"/>
        <v/>
      </c>
      <c r="AK108" s="194" t="str">
        <f t="shared" si="29"/>
        <v/>
      </c>
      <c r="AL108" s="194" t="str">
        <f t="shared" si="29"/>
        <v/>
      </c>
      <c r="AM108" s="194" t="str">
        <f t="shared" si="29"/>
        <v/>
      </c>
      <c r="AN108" s="194" t="str">
        <f t="shared" si="29"/>
        <v/>
      </c>
      <c r="AO108" s="194" t="str">
        <f t="shared" ref="AO108:BF108" si="30">IF(AO91="","",$E91*AO91)</f>
        <v/>
      </c>
      <c r="AP108" s="194" t="str">
        <f t="shared" si="30"/>
        <v/>
      </c>
      <c r="AQ108" s="194" t="str">
        <f t="shared" si="30"/>
        <v/>
      </c>
      <c r="AR108" s="194" t="str">
        <f t="shared" si="30"/>
        <v/>
      </c>
      <c r="AS108" s="194" t="str">
        <f t="shared" si="30"/>
        <v/>
      </c>
      <c r="AT108" s="194" t="str">
        <f t="shared" si="30"/>
        <v/>
      </c>
      <c r="AU108" s="194" t="str">
        <f t="shared" si="30"/>
        <v/>
      </c>
      <c r="AV108" s="194" t="str">
        <f t="shared" si="30"/>
        <v/>
      </c>
      <c r="AW108" s="194" t="str">
        <f t="shared" si="30"/>
        <v/>
      </c>
      <c r="AX108" s="194" t="str">
        <f t="shared" si="30"/>
        <v/>
      </c>
      <c r="AY108" s="194" t="str">
        <f t="shared" si="30"/>
        <v/>
      </c>
      <c r="AZ108" s="194" t="str">
        <f t="shared" si="30"/>
        <v/>
      </c>
      <c r="BA108" s="194" t="str">
        <f t="shared" si="30"/>
        <v/>
      </c>
      <c r="BB108" s="194" t="str">
        <f t="shared" si="30"/>
        <v/>
      </c>
      <c r="BC108" s="194" t="str">
        <f t="shared" si="30"/>
        <v/>
      </c>
      <c r="BD108" s="194" t="str">
        <f t="shared" si="30"/>
        <v/>
      </c>
      <c r="BE108" s="194" t="str">
        <f t="shared" si="30"/>
        <v/>
      </c>
      <c r="BF108" s="195" t="str">
        <f t="shared" si="30"/>
        <v/>
      </c>
      <c r="BG108" s="1"/>
    </row>
    <row r="109" spans="1:59" ht="10.5" customHeight="1" x14ac:dyDescent="0.35">
      <c r="A109" s="1"/>
      <c r="B109" s="2"/>
      <c r="C109" s="319" t="str">
        <f t="shared" si="20"/>
        <v/>
      </c>
      <c r="D109" s="320"/>
      <c r="E109" s="320"/>
      <c r="F109" s="321"/>
      <c r="G109" s="322">
        <f t="shared" si="17"/>
        <v>0</v>
      </c>
      <c r="H109" s="322"/>
      <c r="I109" s="194" t="str">
        <f t="shared" ref="I109:AN109" si="31">IF(I92="","",$E92*I92)</f>
        <v/>
      </c>
      <c r="J109" s="194" t="str">
        <f t="shared" si="31"/>
        <v/>
      </c>
      <c r="K109" s="194" t="str">
        <f t="shared" si="31"/>
        <v/>
      </c>
      <c r="L109" s="194" t="str">
        <f t="shared" si="31"/>
        <v/>
      </c>
      <c r="M109" s="194" t="str">
        <f t="shared" si="31"/>
        <v/>
      </c>
      <c r="N109" s="194" t="str">
        <f t="shared" si="31"/>
        <v/>
      </c>
      <c r="O109" s="194" t="str">
        <f t="shared" si="31"/>
        <v/>
      </c>
      <c r="P109" s="194" t="str">
        <f t="shared" si="31"/>
        <v/>
      </c>
      <c r="Q109" s="194" t="str">
        <f t="shared" si="31"/>
        <v/>
      </c>
      <c r="R109" s="194" t="str">
        <f t="shared" si="31"/>
        <v/>
      </c>
      <c r="S109" s="194" t="str">
        <f t="shared" si="31"/>
        <v/>
      </c>
      <c r="T109" s="194" t="str">
        <f t="shared" si="31"/>
        <v/>
      </c>
      <c r="U109" s="194" t="str">
        <f t="shared" si="31"/>
        <v/>
      </c>
      <c r="V109" s="194" t="str">
        <f t="shared" si="31"/>
        <v/>
      </c>
      <c r="W109" s="194" t="str">
        <f t="shared" si="31"/>
        <v/>
      </c>
      <c r="X109" s="194" t="str">
        <f t="shared" si="31"/>
        <v/>
      </c>
      <c r="Y109" s="194" t="str">
        <f t="shared" si="31"/>
        <v/>
      </c>
      <c r="Z109" s="194" t="str">
        <f t="shared" si="31"/>
        <v/>
      </c>
      <c r="AA109" s="194" t="str">
        <f t="shared" si="31"/>
        <v/>
      </c>
      <c r="AB109" s="194" t="str">
        <f t="shared" si="31"/>
        <v/>
      </c>
      <c r="AC109" s="194" t="str">
        <f t="shared" si="31"/>
        <v/>
      </c>
      <c r="AD109" s="194" t="str">
        <f t="shared" si="31"/>
        <v/>
      </c>
      <c r="AE109" s="194" t="str">
        <f t="shared" si="31"/>
        <v/>
      </c>
      <c r="AF109" s="194" t="str">
        <f t="shared" si="31"/>
        <v/>
      </c>
      <c r="AG109" s="194" t="str">
        <f t="shared" si="31"/>
        <v/>
      </c>
      <c r="AH109" s="194" t="str">
        <f t="shared" si="31"/>
        <v/>
      </c>
      <c r="AI109" s="194" t="str">
        <f t="shared" si="31"/>
        <v/>
      </c>
      <c r="AJ109" s="194" t="str">
        <f t="shared" si="31"/>
        <v/>
      </c>
      <c r="AK109" s="194" t="str">
        <f t="shared" si="31"/>
        <v/>
      </c>
      <c r="AL109" s="194" t="str">
        <f t="shared" si="31"/>
        <v/>
      </c>
      <c r="AM109" s="194" t="str">
        <f t="shared" si="31"/>
        <v/>
      </c>
      <c r="AN109" s="194" t="str">
        <f t="shared" si="31"/>
        <v/>
      </c>
      <c r="AO109" s="194" t="str">
        <f t="shared" ref="AO109:BF109" si="32">IF(AO92="","",$E92*AO92)</f>
        <v/>
      </c>
      <c r="AP109" s="194" t="str">
        <f t="shared" si="32"/>
        <v/>
      </c>
      <c r="AQ109" s="194" t="str">
        <f t="shared" si="32"/>
        <v/>
      </c>
      <c r="AR109" s="194" t="str">
        <f t="shared" si="32"/>
        <v/>
      </c>
      <c r="AS109" s="194" t="str">
        <f t="shared" si="32"/>
        <v/>
      </c>
      <c r="AT109" s="194" t="str">
        <f t="shared" si="32"/>
        <v/>
      </c>
      <c r="AU109" s="194" t="str">
        <f t="shared" si="32"/>
        <v/>
      </c>
      <c r="AV109" s="194" t="str">
        <f t="shared" si="32"/>
        <v/>
      </c>
      <c r="AW109" s="194" t="str">
        <f t="shared" si="32"/>
        <v/>
      </c>
      <c r="AX109" s="194" t="str">
        <f t="shared" si="32"/>
        <v/>
      </c>
      <c r="AY109" s="194" t="str">
        <f t="shared" si="32"/>
        <v/>
      </c>
      <c r="AZ109" s="194" t="str">
        <f t="shared" si="32"/>
        <v/>
      </c>
      <c r="BA109" s="194" t="str">
        <f t="shared" si="32"/>
        <v/>
      </c>
      <c r="BB109" s="194" t="str">
        <f t="shared" si="32"/>
        <v/>
      </c>
      <c r="BC109" s="194" t="str">
        <f t="shared" si="32"/>
        <v/>
      </c>
      <c r="BD109" s="194" t="str">
        <f t="shared" si="32"/>
        <v/>
      </c>
      <c r="BE109" s="194" t="str">
        <f t="shared" si="32"/>
        <v/>
      </c>
      <c r="BF109" s="195" t="str">
        <f t="shared" si="32"/>
        <v/>
      </c>
      <c r="BG109" s="1"/>
    </row>
    <row r="110" spans="1:59" ht="10.5" customHeight="1" x14ac:dyDescent="0.35">
      <c r="A110" s="1"/>
      <c r="B110" s="2"/>
      <c r="C110" s="319" t="str">
        <f t="shared" si="20"/>
        <v/>
      </c>
      <c r="D110" s="320"/>
      <c r="E110" s="320"/>
      <c r="F110" s="321"/>
      <c r="G110" s="322">
        <f t="shared" si="17"/>
        <v>0</v>
      </c>
      <c r="H110" s="322"/>
      <c r="I110" s="194" t="str">
        <f t="shared" ref="I110:AN110" si="33">IF(I93="","",$E93*I93)</f>
        <v/>
      </c>
      <c r="J110" s="194" t="str">
        <f t="shared" si="33"/>
        <v/>
      </c>
      <c r="K110" s="194" t="str">
        <f t="shared" si="33"/>
        <v/>
      </c>
      <c r="L110" s="194" t="str">
        <f t="shared" si="33"/>
        <v/>
      </c>
      <c r="M110" s="194" t="str">
        <f t="shared" si="33"/>
        <v/>
      </c>
      <c r="N110" s="194" t="str">
        <f t="shared" si="33"/>
        <v/>
      </c>
      <c r="O110" s="194" t="str">
        <f t="shared" si="33"/>
        <v/>
      </c>
      <c r="P110" s="194" t="str">
        <f t="shared" si="33"/>
        <v/>
      </c>
      <c r="Q110" s="194" t="str">
        <f t="shared" si="33"/>
        <v/>
      </c>
      <c r="R110" s="194" t="str">
        <f t="shared" si="33"/>
        <v/>
      </c>
      <c r="S110" s="194" t="str">
        <f t="shared" si="33"/>
        <v/>
      </c>
      <c r="T110" s="194" t="str">
        <f t="shared" si="33"/>
        <v/>
      </c>
      <c r="U110" s="194" t="str">
        <f t="shared" si="33"/>
        <v/>
      </c>
      <c r="V110" s="194" t="str">
        <f t="shared" si="33"/>
        <v/>
      </c>
      <c r="W110" s="194" t="str">
        <f t="shared" si="33"/>
        <v/>
      </c>
      <c r="X110" s="194" t="str">
        <f t="shared" si="33"/>
        <v/>
      </c>
      <c r="Y110" s="194" t="str">
        <f t="shared" si="33"/>
        <v/>
      </c>
      <c r="Z110" s="194" t="str">
        <f t="shared" si="33"/>
        <v/>
      </c>
      <c r="AA110" s="194" t="str">
        <f t="shared" si="33"/>
        <v/>
      </c>
      <c r="AB110" s="194" t="str">
        <f t="shared" si="33"/>
        <v/>
      </c>
      <c r="AC110" s="194" t="str">
        <f t="shared" si="33"/>
        <v/>
      </c>
      <c r="AD110" s="194" t="str">
        <f t="shared" si="33"/>
        <v/>
      </c>
      <c r="AE110" s="194" t="str">
        <f t="shared" si="33"/>
        <v/>
      </c>
      <c r="AF110" s="194" t="str">
        <f t="shared" si="33"/>
        <v/>
      </c>
      <c r="AG110" s="194" t="str">
        <f t="shared" si="33"/>
        <v/>
      </c>
      <c r="AH110" s="194" t="str">
        <f t="shared" si="33"/>
        <v/>
      </c>
      <c r="AI110" s="194" t="str">
        <f t="shared" si="33"/>
        <v/>
      </c>
      <c r="AJ110" s="194" t="str">
        <f t="shared" si="33"/>
        <v/>
      </c>
      <c r="AK110" s="194" t="str">
        <f t="shared" si="33"/>
        <v/>
      </c>
      <c r="AL110" s="194" t="str">
        <f t="shared" si="33"/>
        <v/>
      </c>
      <c r="AM110" s="194" t="str">
        <f t="shared" si="33"/>
        <v/>
      </c>
      <c r="AN110" s="194" t="str">
        <f t="shared" si="33"/>
        <v/>
      </c>
      <c r="AO110" s="194" t="str">
        <f t="shared" ref="AO110:BF110" si="34">IF(AO93="","",$E93*AO93)</f>
        <v/>
      </c>
      <c r="AP110" s="194" t="str">
        <f t="shared" si="34"/>
        <v/>
      </c>
      <c r="AQ110" s="194" t="str">
        <f t="shared" si="34"/>
        <v/>
      </c>
      <c r="AR110" s="194" t="str">
        <f t="shared" si="34"/>
        <v/>
      </c>
      <c r="AS110" s="194" t="str">
        <f t="shared" si="34"/>
        <v/>
      </c>
      <c r="AT110" s="194" t="str">
        <f t="shared" si="34"/>
        <v/>
      </c>
      <c r="AU110" s="194" t="str">
        <f t="shared" si="34"/>
        <v/>
      </c>
      <c r="AV110" s="194" t="str">
        <f t="shared" si="34"/>
        <v/>
      </c>
      <c r="AW110" s="194" t="str">
        <f t="shared" si="34"/>
        <v/>
      </c>
      <c r="AX110" s="194" t="str">
        <f t="shared" si="34"/>
        <v/>
      </c>
      <c r="AY110" s="194" t="str">
        <f t="shared" si="34"/>
        <v/>
      </c>
      <c r="AZ110" s="194" t="str">
        <f t="shared" si="34"/>
        <v/>
      </c>
      <c r="BA110" s="194" t="str">
        <f t="shared" si="34"/>
        <v/>
      </c>
      <c r="BB110" s="194" t="str">
        <f t="shared" si="34"/>
        <v/>
      </c>
      <c r="BC110" s="194" t="str">
        <f t="shared" si="34"/>
        <v/>
      </c>
      <c r="BD110" s="194" t="str">
        <f t="shared" si="34"/>
        <v/>
      </c>
      <c r="BE110" s="194" t="str">
        <f t="shared" si="34"/>
        <v/>
      </c>
      <c r="BF110" s="195" t="str">
        <f t="shared" si="34"/>
        <v/>
      </c>
      <c r="BG110" s="1"/>
    </row>
    <row r="111" spans="1:59" ht="10.5" customHeight="1" x14ac:dyDescent="0.35">
      <c r="A111" s="1"/>
      <c r="B111" s="2"/>
      <c r="C111" s="319" t="str">
        <f t="shared" si="20"/>
        <v/>
      </c>
      <c r="D111" s="320"/>
      <c r="E111" s="320"/>
      <c r="F111" s="321"/>
      <c r="G111" s="322">
        <f t="shared" si="17"/>
        <v>0</v>
      </c>
      <c r="H111" s="322"/>
      <c r="I111" s="194" t="str">
        <f t="shared" ref="I111:AN111" si="35">IF(I94="","",$E94*I94)</f>
        <v/>
      </c>
      <c r="J111" s="194" t="str">
        <f t="shared" si="35"/>
        <v/>
      </c>
      <c r="K111" s="194" t="str">
        <f t="shared" si="35"/>
        <v/>
      </c>
      <c r="L111" s="194" t="str">
        <f t="shared" si="35"/>
        <v/>
      </c>
      <c r="M111" s="194" t="str">
        <f t="shared" si="35"/>
        <v/>
      </c>
      <c r="N111" s="194" t="str">
        <f t="shared" si="35"/>
        <v/>
      </c>
      <c r="O111" s="194" t="str">
        <f t="shared" si="35"/>
        <v/>
      </c>
      <c r="P111" s="194" t="str">
        <f t="shared" si="35"/>
        <v/>
      </c>
      <c r="Q111" s="194" t="str">
        <f t="shared" si="35"/>
        <v/>
      </c>
      <c r="R111" s="194" t="str">
        <f t="shared" si="35"/>
        <v/>
      </c>
      <c r="S111" s="194" t="str">
        <f t="shared" si="35"/>
        <v/>
      </c>
      <c r="T111" s="194" t="str">
        <f t="shared" si="35"/>
        <v/>
      </c>
      <c r="U111" s="194" t="str">
        <f t="shared" si="35"/>
        <v/>
      </c>
      <c r="V111" s="194" t="str">
        <f t="shared" si="35"/>
        <v/>
      </c>
      <c r="W111" s="194" t="str">
        <f t="shared" si="35"/>
        <v/>
      </c>
      <c r="X111" s="194" t="str">
        <f t="shared" si="35"/>
        <v/>
      </c>
      <c r="Y111" s="194" t="str">
        <f t="shared" si="35"/>
        <v/>
      </c>
      <c r="Z111" s="194" t="str">
        <f t="shared" si="35"/>
        <v/>
      </c>
      <c r="AA111" s="194" t="str">
        <f t="shared" si="35"/>
        <v/>
      </c>
      <c r="AB111" s="194" t="str">
        <f t="shared" si="35"/>
        <v/>
      </c>
      <c r="AC111" s="194" t="str">
        <f t="shared" si="35"/>
        <v/>
      </c>
      <c r="AD111" s="194" t="str">
        <f t="shared" si="35"/>
        <v/>
      </c>
      <c r="AE111" s="194" t="str">
        <f t="shared" si="35"/>
        <v/>
      </c>
      <c r="AF111" s="194" t="str">
        <f t="shared" si="35"/>
        <v/>
      </c>
      <c r="AG111" s="194" t="str">
        <f t="shared" si="35"/>
        <v/>
      </c>
      <c r="AH111" s="194" t="str">
        <f t="shared" si="35"/>
        <v/>
      </c>
      <c r="AI111" s="194" t="str">
        <f t="shared" si="35"/>
        <v/>
      </c>
      <c r="AJ111" s="194" t="str">
        <f t="shared" si="35"/>
        <v/>
      </c>
      <c r="AK111" s="194" t="str">
        <f t="shared" si="35"/>
        <v/>
      </c>
      <c r="AL111" s="194" t="str">
        <f t="shared" si="35"/>
        <v/>
      </c>
      <c r="AM111" s="194" t="str">
        <f t="shared" si="35"/>
        <v/>
      </c>
      <c r="AN111" s="194" t="str">
        <f t="shared" si="35"/>
        <v/>
      </c>
      <c r="AO111" s="194" t="str">
        <f t="shared" ref="AO111:BF111" si="36">IF(AO94="","",$E94*AO94)</f>
        <v/>
      </c>
      <c r="AP111" s="194" t="str">
        <f t="shared" si="36"/>
        <v/>
      </c>
      <c r="AQ111" s="194" t="str">
        <f t="shared" si="36"/>
        <v/>
      </c>
      <c r="AR111" s="194" t="str">
        <f t="shared" si="36"/>
        <v/>
      </c>
      <c r="AS111" s="194" t="str">
        <f t="shared" si="36"/>
        <v/>
      </c>
      <c r="AT111" s="194" t="str">
        <f t="shared" si="36"/>
        <v/>
      </c>
      <c r="AU111" s="194" t="str">
        <f t="shared" si="36"/>
        <v/>
      </c>
      <c r="AV111" s="194" t="str">
        <f t="shared" si="36"/>
        <v/>
      </c>
      <c r="AW111" s="194" t="str">
        <f t="shared" si="36"/>
        <v/>
      </c>
      <c r="AX111" s="194" t="str">
        <f t="shared" si="36"/>
        <v/>
      </c>
      <c r="AY111" s="194" t="str">
        <f t="shared" si="36"/>
        <v/>
      </c>
      <c r="AZ111" s="194" t="str">
        <f t="shared" si="36"/>
        <v/>
      </c>
      <c r="BA111" s="194" t="str">
        <f t="shared" si="36"/>
        <v/>
      </c>
      <c r="BB111" s="194" t="str">
        <f t="shared" si="36"/>
        <v/>
      </c>
      <c r="BC111" s="194" t="str">
        <f t="shared" si="36"/>
        <v/>
      </c>
      <c r="BD111" s="194" t="str">
        <f t="shared" si="36"/>
        <v/>
      </c>
      <c r="BE111" s="194" t="str">
        <f t="shared" si="36"/>
        <v/>
      </c>
      <c r="BF111" s="195" t="str">
        <f t="shared" si="36"/>
        <v/>
      </c>
      <c r="BG111" s="1"/>
    </row>
    <row r="112" spans="1:59" ht="10.5" customHeight="1" x14ac:dyDescent="0.35">
      <c r="A112" s="1"/>
      <c r="B112" s="2"/>
      <c r="C112" s="319" t="str">
        <f t="shared" si="20"/>
        <v/>
      </c>
      <c r="D112" s="320"/>
      <c r="E112" s="320"/>
      <c r="F112" s="321"/>
      <c r="G112" s="322">
        <f t="shared" si="17"/>
        <v>0</v>
      </c>
      <c r="H112" s="322"/>
      <c r="I112" s="194" t="str">
        <f t="shared" ref="I112:AN112" si="37">IF(I95="","",$E95*I95)</f>
        <v/>
      </c>
      <c r="J112" s="194" t="str">
        <f t="shared" si="37"/>
        <v/>
      </c>
      <c r="K112" s="194" t="str">
        <f t="shared" si="37"/>
        <v/>
      </c>
      <c r="L112" s="194" t="str">
        <f t="shared" si="37"/>
        <v/>
      </c>
      <c r="M112" s="194" t="str">
        <f t="shared" si="37"/>
        <v/>
      </c>
      <c r="N112" s="194" t="str">
        <f t="shared" si="37"/>
        <v/>
      </c>
      <c r="O112" s="194" t="str">
        <f t="shared" si="37"/>
        <v/>
      </c>
      <c r="P112" s="194" t="str">
        <f t="shared" si="37"/>
        <v/>
      </c>
      <c r="Q112" s="194" t="str">
        <f t="shared" si="37"/>
        <v/>
      </c>
      <c r="R112" s="194" t="str">
        <f t="shared" si="37"/>
        <v/>
      </c>
      <c r="S112" s="194" t="str">
        <f t="shared" si="37"/>
        <v/>
      </c>
      <c r="T112" s="194" t="str">
        <f t="shared" si="37"/>
        <v/>
      </c>
      <c r="U112" s="194" t="str">
        <f t="shared" si="37"/>
        <v/>
      </c>
      <c r="V112" s="194" t="str">
        <f t="shared" si="37"/>
        <v/>
      </c>
      <c r="W112" s="194" t="str">
        <f t="shared" si="37"/>
        <v/>
      </c>
      <c r="X112" s="194" t="str">
        <f t="shared" si="37"/>
        <v/>
      </c>
      <c r="Y112" s="194" t="str">
        <f t="shared" si="37"/>
        <v/>
      </c>
      <c r="Z112" s="194" t="str">
        <f t="shared" si="37"/>
        <v/>
      </c>
      <c r="AA112" s="194" t="str">
        <f t="shared" si="37"/>
        <v/>
      </c>
      <c r="AB112" s="194" t="str">
        <f t="shared" si="37"/>
        <v/>
      </c>
      <c r="AC112" s="194" t="str">
        <f t="shared" si="37"/>
        <v/>
      </c>
      <c r="AD112" s="194" t="str">
        <f t="shared" si="37"/>
        <v/>
      </c>
      <c r="AE112" s="194" t="str">
        <f t="shared" si="37"/>
        <v/>
      </c>
      <c r="AF112" s="194" t="str">
        <f t="shared" si="37"/>
        <v/>
      </c>
      <c r="AG112" s="194" t="str">
        <f t="shared" si="37"/>
        <v/>
      </c>
      <c r="AH112" s="194" t="str">
        <f t="shared" si="37"/>
        <v/>
      </c>
      <c r="AI112" s="194" t="str">
        <f t="shared" si="37"/>
        <v/>
      </c>
      <c r="AJ112" s="194" t="str">
        <f t="shared" si="37"/>
        <v/>
      </c>
      <c r="AK112" s="194" t="str">
        <f t="shared" si="37"/>
        <v/>
      </c>
      <c r="AL112" s="194" t="str">
        <f t="shared" si="37"/>
        <v/>
      </c>
      <c r="AM112" s="194" t="str">
        <f t="shared" si="37"/>
        <v/>
      </c>
      <c r="AN112" s="194" t="str">
        <f t="shared" si="37"/>
        <v/>
      </c>
      <c r="AO112" s="194" t="str">
        <f t="shared" ref="AO112:BF112" si="38">IF(AO95="","",$E95*AO95)</f>
        <v/>
      </c>
      <c r="AP112" s="194" t="str">
        <f t="shared" si="38"/>
        <v/>
      </c>
      <c r="AQ112" s="194" t="str">
        <f t="shared" si="38"/>
        <v/>
      </c>
      <c r="AR112" s="194" t="str">
        <f t="shared" si="38"/>
        <v/>
      </c>
      <c r="AS112" s="194" t="str">
        <f t="shared" si="38"/>
        <v/>
      </c>
      <c r="AT112" s="194" t="str">
        <f t="shared" si="38"/>
        <v/>
      </c>
      <c r="AU112" s="194" t="str">
        <f t="shared" si="38"/>
        <v/>
      </c>
      <c r="AV112" s="194" t="str">
        <f t="shared" si="38"/>
        <v/>
      </c>
      <c r="AW112" s="194" t="str">
        <f t="shared" si="38"/>
        <v/>
      </c>
      <c r="AX112" s="194" t="str">
        <f t="shared" si="38"/>
        <v/>
      </c>
      <c r="AY112" s="194" t="str">
        <f t="shared" si="38"/>
        <v/>
      </c>
      <c r="AZ112" s="194" t="str">
        <f t="shared" si="38"/>
        <v/>
      </c>
      <c r="BA112" s="194" t="str">
        <f t="shared" si="38"/>
        <v/>
      </c>
      <c r="BB112" s="194" t="str">
        <f t="shared" si="38"/>
        <v/>
      </c>
      <c r="BC112" s="194" t="str">
        <f t="shared" si="38"/>
        <v/>
      </c>
      <c r="BD112" s="194" t="str">
        <f t="shared" si="38"/>
        <v/>
      </c>
      <c r="BE112" s="194" t="str">
        <f t="shared" si="38"/>
        <v/>
      </c>
      <c r="BF112" s="195" t="str">
        <f t="shared" si="38"/>
        <v/>
      </c>
      <c r="BG112" s="1"/>
    </row>
    <row r="113" spans="1:59" ht="10.5" customHeight="1" x14ac:dyDescent="0.35">
      <c r="A113" s="1"/>
      <c r="B113" s="2"/>
      <c r="C113" s="319" t="str">
        <f t="shared" si="20"/>
        <v/>
      </c>
      <c r="D113" s="320"/>
      <c r="E113" s="320"/>
      <c r="F113" s="321"/>
      <c r="G113" s="322">
        <f t="shared" si="17"/>
        <v>0</v>
      </c>
      <c r="H113" s="322"/>
      <c r="I113" s="194" t="str">
        <f t="shared" ref="I113:AN113" si="39">IF(I96="","",$E96*I96)</f>
        <v/>
      </c>
      <c r="J113" s="194" t="str">
        <f t="shared" si="39"/>
        <v/>
      </c>
      <c r="K113" s="194" t="str">
        <f t="shared" si="39"/>
        <v/>
      </c>
      <c r="L113" s="194" t="str">
        <f t="shared" si="39"/>
        <v/>
      </c>
      <c r="M113" s="194" t="str">
        <f t="shared" si="39"/>
        <v/>
      </c>
      <c r="N113" s="194" t="str">
        <f t="shared" si="39"/>
        <v/>
      </c>
      <c r="O113" s="194" t="str">
        <f t="shared" si="39"/>
        <v/>
      </c>
      <c r="P113" s="194" t="str">
        <f t="shared" si="39"/>
        <v/>
      </c>
      <c r="Q113" s="194" t="str">
        <f t="shared" si="39"/>
        <v/>
      </c>
      <c r="R113" s="194" t="str">
        <f t="shared" si="39"/>
        <v/>
      </c>
      <c r="S113" s="194" t="str">
        <f t="shared" si="39"/>
        <v/>
      </c>
      <c r="T113" s="194" t="str">
        <f t="shared" si="39"/>
        <v/>
      </c>
      <c r="U113" s="194" t="str">
        <f t="shared" si="39"/>
        <v/>
      </c>
      <c r="V113" s="194" t="str">
        <f t="shared" si="39"/>
        <v/>
      </c>
      <c r="W113" s="194" t="str">
        <f t="shared" si="39"/>
        <v/>
      </c>
      <c r="X113" s="194" t="str">
        <f t="shared" si="39"/>
        <v/>
      </c>
      <c r="Y113" s="194" t="str">
        <f t="shared" si="39"/>
        <v/>
      </c>
      <c r="Z113" s="194" t="str">
        <f t="shared" si="39"/>
        <v/>
      </c>
      <c r="AA113" s="194" t="str">
        <f t="shared" si="39"/>
        <v/>
      </c>
      <c r="AB113" s="194" t="str">
        <f t="shared" si="39"/>
        <v/>
      </c>
      <c r="AC113" s="194" t="str">
        <f t="shared" si="39"/>
        <v/>
      </c>
      <c r="AD113" s="194" t="str">
        <f t="shared" si="39"/>
        <v/>
      </c>
      <c r="AE113" s="194" t="str">
        <f t="shared" si="39"/>
        <v/>
      </c>
      <c r="AF113" s="194" t="str">
        <f t="shared" si="39"/>
        <v/>
      </c>
      <c r="AG113" s="194" t="str">
        <f t="shared" si="39"/>
        <v/>
      </c>
      <c r="AH113" s="194" t="str">
        <f t="shared" si="39"/>
        <v/>
      </c>
      <c r="AI113" s="194" t="str">
        <f t="shared" si="39"/>
        <v/>
      </c>
      <c r="AJ113" s="194" t="str">
        <f t="shared" si="39"/>
        <v/>
      </c>
      <c r="AK113" s="194" t="str">
        <f t="shared" si="39"/>
        <v/>
      </c>
      <c r="AL113" s="194" t="str">
        <f t="shared" si="39"/>
        <v/>
      </c>
      <c r="AM113" s="194" t="str">
        <f t="shared" si="39"/>
        <v/>
      </c>
      <c r="AN113" s="194" t="str">
        <f t="shared" si="39"/>
        <v/>
      </c>
      <c r="AO113" s="194" t="str">
        <f t="shared" ref="AO113:BF113" si="40">IF(AO96="","",$E96*AO96)</f>
        <v/>
      </c>
      <c r="AP113" s="194" t="str">
        <f t="shared" si="40"/>
        <v/>
      </c>
      <c r="AQ113" s="194" t="str">
        <f t="shared" si="40"/>
        <v/>
      </c>
      <c r="AR113" s="194" t="str">
        <f t="shared" si="40"/>
        <v/>
      </c>
      <c r="AS113" s="194" t="str">
        <f t="shared" si="40"/>
        <v/>
      </c>
      <c r="AT113" s="194" t="str">
        <f t="shared" si="40"/>
        <v/>
      </c>
      <c r="AU113" s="194" t="str">
        <f t="shared" si="40"/>
        <v/>
      </c>
      <c r="AV113" s="194" t="str">
        <f t="shared" si="40"/>
        <v/>
      </c>
      <c r="AW113" s="194" t="str">
        <f t="shared" si="40"/>
        <v/>
      </c>
      <c r="AX113" s="194" t="str">
        <f t="shared" si="40"/>
        <v/>
      </c>
      <c r="AY113" s="194" t="str">
        <f t="shared" si="40"/>
        <v/>
      </c>
      <c r="AZ113" s="194" t="str">
        <f t="shared" si="40"/>
        <v/>
      </c>
      <c r="BA113" s="194" t="str">
        <f t="shared" si="40"/>
        <v/>
      </c>
      <c r="BB113" s="194" t="str">
        <f t="shared" si="40"/>
        <v/>
      </c>
      <c r="BC113" s="194" t="str">
        <f t="shared" si="40"/>
        <v/>
      </c>
      <c r="BD113" s="194" t="str">
        <f t="shared" si="40"/>
        <v/>
      </c>
      <c r="BE113" s="194" t="str">
        <f t="shared" si="40"/>
        <v/>
      </c>
      <c r="BF113" s="195" t="str">
        <f t="shared" si="40"/>
        <v/>
      </c>
      <c r="BG113" s="1"/>
    </row>
    <row r="114" spans="1:59" ht="10.5" customHeight="1" x14ac:dyDescent="0.35">
      <c r="A114" s="1"/>
      <c r="B114" s="2"/>
      <c r="C114" s="319" t="str">
        <f t="shared" si="20"/>
        <v/>
      </c>
      <c r="D114" s="320"/>
      <c r="E114" s="320"/>
      <c r="F114" s="321"/>
      <c r="G114" s="322">
        <f t="shared" si="17"/>
        <v>0</v>
      </c>
      <c r="H114" s="322"/>
      <c r="I114" s="194" t="str">
        <f t="shared" ref="I114:AN114" si="41">IF(I97="","",$E97*I97)</f>
        <v/>
      </c>
      <c r="J114" s="194" t="str">
        <f t="shared" si="41"/>
        <v/>
      </c>
      <c r="K114" s="194" t="str">
        <f t="shared" si="41"/>
        <v/>
      </c>
      <c r="L114" s="194" t="str">
        <f t="shared" si="41"/>
        <v/>
      </c>
      <c r="M114" s="194" t="str">
        <f t="shared" si="41"/>
        <v/>
      </c>
      <c r="N114" s="194" t="str">
        <f t="shared" si="41"/>
        <v/>
      </c>
      <c r="O114" s="194" t="str">
        <f t="shared" si="41"/>
        <v/>
      </c>
      <c r="P114" s="194" t="str">
        <f t="shared" si="41"/>
        <v/>
      </c>
      <c r="Q114" s="194" t="str">
        <f t="shared" si="41"/>
        <v/>
      </c>
      <c r="R114" s="194" t="str">
        <f t="shared" si="41"/>
        <v/>
      </c>
      <c r="S114" s="194" t="str">
        <f t="shared" si="41"/>
        <v/>
      </c>
      <c r="T114" s="194" t="str">
        <f t="shared" si="41"/>
        <v/>
      </c>
      <c r="U114" s="194" t="str">
        <f t="shared" si="41"/>
        <v/>
      </c>
      <c r="V114" s="194" t="str">
        <f t="shared" si="41"/>
        <v/>
      </c>
      <c r="W114" s="194" t="str">
        <f t="shared" si="41"/>
        <v/>
      </c>
      <c r="X114" s="194" t="str">
        <f t="shared" si="41"/>
        <v/>
      </c>
      <c r="Y114" s="194" t="str">
        <f t="shared" si="41"/>
        <v/>
      </c>
      <c r="Z114" s="194" t="str">
        <f t="shared" si="41"/>
        <v/>
      </c>
      <c r="AA114" s="194" t="str">
        <f t="shared" si="41"/>
        <v/>
      </c>
      <c r="AB114" s="194" t="str">
        <f t="shared" si="41"/>
        <v/>
      </c>
      <c r="AC114" s="194" t="str">
        <f t="shared" si="41"/>
        <v/>
      </c>
      <c r="AD114" s="194" t="str">
        <f t="shared" si="41"/>
        <v/>
      </c>
      <c r="AE114" s="194" t="str">
        <f t="shared" si="41"/>
        <v/>
      </c>
      <c r="AF114" s="194" t="str">
        <f t="shared" si="41"/>
        <v/>
      </c>
      <c r="AG114" s="194" t="str">
        <f t="shared" si="41"/>
        <v/>
      </c>
      <c r="AH114" s="194" t="str">
        <f t="shared" si="41"/>
        <v/>
      </c>
      <c r="AI114" s="194" t="str">
        <f t="shared" si="41"/>
        <v/>
      </c>
      <c r="AJ114" s="194" t="str">
        <f t="shared" si="41"/>
        <v/>
      </c>
      <c r="AK114" s="194" t="str">
        <f t="shared" si="41"/>
        <v/>
      </c>
      <c r="AL114" s="194" t="str">
        <f t="shared" si="41"/>
        <v/>
      </c>
      <c r="AM114" s="194" t="str">
        <f t="shared" si="41"/>
        <v/>
      </c>
      <c r="AN114" s="194" t="str">
        <f t="shared" si="41"/>
        <v/>
      </c>
      <c r="AO114" s="194" t="str">
        <f t="shared" ref="AO114:BF114" si="42">IF(AO97="","",$E97*AO97)</f>
        <v/>
      </c>
      <c r="AP114" s="194" t="str">
        <f t="shared" si="42"/>
        <v/>
      </c>
      <c r="AQ114" s="194" t="str">
        <f t="shared" si="42"/>
        <v/>
      </c>
      <c r="AR114" s="194" t="str">
        <f t="shared" si="42"/>
        <v/>
      </c>
      <c r="AS114" s="194" t="str">
        <f t="shared" si="42"/>
        <v/>
      </c>
      <c r="AT114" s="194" t="str">
        <f t="shared" si="42"/>
        <v/>
      </c>
      <c r="AU114" s="194" t="str">
        <f t="shared" si="42"/>
        <v/>
      </c>
      <c r="AV114" s="194" t="str">
        <f t="shared" si="42"/>
        <v/>
      </c>
      <c r="AW114" s="194" t="str">
        <f t="shared" si="42"/>
        <v/>
      </c>
      <c r="AX114" s="194" t="str">
        <f t="shared" si="42"/>
        <v/>
      </c>
      <c r="AY114" s="194" t="str">
        <f t="shared" si="42"/>
        <v/>
      </c>
      <c r="AZ114" s="194" t="str">
        <f t="shared" si="42"/>
        <v/>
      </c>
      <c r="BA114" s="194" t="str">
        <f t="shared" si="42"/>
        <v/>
      </c>
      <c r="BB114" s="194" t="str">
        <f t="shared" si="42"/>
        <v/>
      </c>
      <c r="BC114" s="194" t="str">
        <f t="shared" si="42"/>
        <v/>
      </c>
      <c r="BD114" s="194" t="str">
        <f t="shared" si="42"/>
        <v/>
      </c>
      <c r="BE114" s="194" t="str">
        <f t="shared" si="42"/>
        <v/>
      </c>
      <c r="BF114" s="195" t="str">
        <f t="shared" si="42"/>
        <v/>
      </c>
      <c r="BG114" s="1"/>
    </row>
    <row r="115" spans="1:59" ht="10.5" customHeight="1" x14ac:dyDescent="0.35">
      <c r="A115" s="1"/>
      <c r="B115" s="2"/>
      <c r="C115" s="319" t="str">
        <f t="shared" si="20"/>
        <v/>
      </c>
      <c r="D115" s="320"/>
      <c r="E115" s="320"/>
      <c r="F115" s="321"/>
      <c r="G115" s="322">
        <f t="shared" si="17"/>
        <v>0</v>
      </c>
      <c r="H115" s="322"/>
      <c r="I115" s="194" t="str">
        <f t="shared" ref="I115:AN115" si="43">IF(I98="","",$E98*I98)</f>
        <v/>
      </c>
      <c r="J115" s="194" t="str">
        <f t="shared" si="43"/>
        <v/>
      </c>
      <c r="K115" s="194" t="str">
        <f t="shared" si="43"/>
        <v/>
      </c>
      <c r="L115" s="194" t="str">
        <f t="shared" si="43"/>
        <v/>
      </c>
      <c r="M115" s="194" t="str">
        <f t="shared" si="43"/>
        <v/>
      </c>
      <c r="N115" s="194" t="str">
        <f t="shared" si="43"/>
        <v/>
      </c>
      <c r="O115" s="194" t="str">
        <f t="shared" si="43"/>
        <v/>
      </c>
      <c r="P115" s="194" t="str">
        <f t="shared" si="43"/>
        <v/>
      </c>
      <c r="Q115" s="194" t="str">
        <f t="shared" si="43"/>
        <v/>
      </c>
      <c r="R115" s="194" t="str">
        <f t="shared" si="43"/>
        <v/>
      </c>
      <c r="S115" s="194" t="str">
        <f t="shared" si="43"/>
        <v/>
      </c>
      <c r="T115" s="194" t="str">
        <f t="shared" si="43"/>
        <v/>
      </c>
      <c r="U115" s="194" t="str">
        <f t="shared" si="43"/>
        <v/>
      </c>
      <c r="V115" s="194" t="str">
        <f t="shared" si="43"/>
        <v/>
      </c>
      <c r="W115" s="194" t="str">
        <f t="shared" si="43"/>
        <v/>
      </c>
      <c r="X115" s="194" t="str">
        <f t="shared" si="43"/>
        <v/>
      </c>
      <c r="Y115" s="194" t="str">
        <f t="shared" si="43"/>
        <v/>
      </c>
      <c r="Z115" s="194" t="str">
        <f t="shared" si="43"/>
        <v/>
      </c>
      <c r="AA115" s="194" t="str">
        <f t="shared" si="43"/>
        <v/>
      </c>
      <c r="AB115" s="194" t="str">
        <f t="shared" si="43"/>
        <v/>
      </c>
      <c r="AC115" s="194" t="str">
        <f t="shared" si="43"/>
        <v/>
      </c>
      <c r="AD115" s="194" t="str">
        <f t="shared" si="43"/>
        <v/>
      </c>
      <c r="AE115" s="194" t="str">
        <f t="shared" si="43"/>
        <v/>
      </c>
      <c r="AF115" s="194" t="str">
        <f t="shared" si="43"/>
        <v/>
      </c>
      <c r="AG115" s="194" t="str">
        <f t="shared" si="43"/>
        <v/>
      </c>
      <c r="AH115" s="194" t="str">
        <f t="shared" si="43"/>
        <v/>
      </c>
      <c r="AI115" s="194" t="str">
        <f t="shared" si="43"/>
        <v/>
      </c>
      <c r="AJ115" s="194" t="str">
        <f t="shared" si="43"/>
        <v/>
      </c>
      <c r="AK115" s="194" t="str">
        <f t="shared" si="43"/>
        <v/>
      </c>
      <c r="AL115" s="194" t="str">
        <f t="shared" si="43"/>
        <v/>
      </c>
      <c r="AM115" s="194" t="str">
        <f t="shared" si="43"/>
        <v/>
      </c>
      <c r="AN115" s="194" t="str">
        <f t="shared" si="43"/>
        <v/>
      </c>
      <c r="AO115" s="194" t="str">
        <f t="shared" ref="AO115:BF115" si="44">IF(AO98="","",$E98*AO98)</f>
        <v/>
      </c>
      <c r="AP115" s="194" t="str">
        <f t="shared" si="44"/>
        <v/>
      </c>
      <c r="AQ115" s="194" t="str">
        <f t="shared" si="44"/>
        <v/>
      </c>
      <c r="AR115" s="194" t="str">
        <f t="shared" si="44"/>
        <v/>
      </c>
      <c r="AS115" s="194" t="str">
        <f t="shared" si="44"/>
        <v/>
      </c>
      <c r="AT115" s="194" t="str">
        <f t="shared" si="44"/>
        <v/>
      </c>
      <c r="AU115" s="194" t="str">
        <f t="shared" si="44"/>
        <v/>
      </c>
      <c r="AV115" s="194" t="str">
        <f t="shared" si="44"/>
        <v/>
      </c>
      <c r="AW115" s="194" t="str">
        <f t="shared" si="44"/>
        <v/>
      </c>
      <c r="AX115" s="194" t="str">
        <f t="shared" si="44"/>
        <v/>
      </c>
      <c r="AY115" s="194" t="str">
        <f t="shared" si="44"/>
        <v/>
      </c>
      <c r="AZ115" s="194" t="str">
        <f t="shared" si="44"/>
        <v/>
      </c>
      <c r="BA115" s="194" t="str">
        <f t="shared" si="44"/>
        <v/>
      </c>
      <c r="BB115" s="194" t="str">
        <f t="shared" si="44"/>
        <v/>
      </c>
      <c r="BC115" s="194" t="str">
        <f t="shared" si="44"/>
        <v/>
      </c>
      <c r="BD115" s="194" t="str">
        <f t="shared" si="44"/>
        <v/>
      </c>
      <c r="BE115" s="194" t="str">
        <f t="shared" si="44"/>
        <v/>
      </c>
      <c r="BF115" s="195" t="str">
        <f t="shared" si="44"/>
        <v/>
      </c>
      <c r="BG115" s="1"/>
    </row>
    <row r="116" spans="1:59" ht="10.5" customHeight="1" x14ac:dyDescent="0.35">
      <c r="A116" s="1"/>
      <c r="B116" s="2"/>
      <c r="C116" s="319" t="str">
        <f t="shared" si="20"/>
        <v/>
      </c>
      <c r="D116" s="320"/>
      <c r="E116" s="320"/>
      <c r="F116" s="321"/>
      <c r="G116" s="322">
        <f t="shared" si="17"/>
        <v>0</v>
      </c>
      <c r="H116" s="322"/>
      <c r="I116" s="194" t="str">
        <f t="shared" ref="I116:AN116" si="45">IF(I99="","",$E99*I99)</f>
        <v/>
      </c>
      <c r="J116" s="194" t="str">
        <f t="shared" si="45"/>
        <v/>
      </c>
      <c r="K116" s="194" t="str">
        <f t="shared" si="45"/>
        <v/>
      </c>
      <c r="L116" s="194" t="str">
        <f t="shared" si="45"/>
        <v/>
      </c>
      <c r="M116" s="194" t="str">
        <f t="shared" si="45"/>
        <v/>
      </c>
      <c r="N116" s="194" t="str">
        <f t="shared" si="45"/>
        <v/>
      </c>
      <c r="O116" s="194" t="str">
        <f t="shared" si="45"/>
        <v/>
      </c>
      <c r="P116" s="194" t="str">
        <f t="shared" si="45"/>
        <v/>
      </c>
      <c r="Q116" s="194" t="str">
        <f t="shared" si="45"/>
        <v/>
      </c>
      <c r="R116" s="194" t="str">
        <f t="shared" si="45"/>
        <v/>
      </c>
      <c r="S116" s="194" t="str">
        <f t="shared" si="45"/>
        <v/>
      </c>
      <c r="T116" s="194" t="str">
        <f t="shared" si="45"/>
        <v/>
      </c>
      <c r="U116" s="194" t="str">
        <f t="shared" si="45"/>
        <v/>
      </c>
      <c r="V116" s="194" t="str">
        <f t="shared" si="45"/>
        <v/>
      </c>
      <c r="W116" s="194" t="str">
        <f t="shared" si="45"/>
        <v/>
      </c>
      <c r="X116" s="194" t="str">
        <f t="shared" si="45"/>
        <v/>
      </c>
      <c r="Y116" s="194" t="str">
        <f t="shared" si="45"/>
        <v/>
      </c>
      <c r="Z116" s="194" t="str">
        <f t="shared" si="45"/>
        <v/>
      </c>
      <c r="AA116" s="194" t="str">
        <f t="shared" si="45"/>
        <v/>
      </c>
      <c r="AB116" s="194" t="str">
        <f t="shared" si="45"/>
        <v/>
      </c>
      <c r="AC116" s="194" t="str">
        <f t="shared" si="45"/>
        <v/>
      </c>
      <c r="AD116" s="194" t="str">
        <f t="shared" si="45"/>
        <v/>
      </c>
      <c r="AE116" s="194" t="str">
        <f t="shared" si="45"/>
        <v/>
      </c>
      <c r="AF116" s="194" t="str">
        <f t="shared" si="45"/>
        <v/>
      </c>
      <c r="AG116" s="194" t="str">
        <f t="shared" si="45"/>
        <v/>
      </c>
      <c r="AH116" s="194" t="str">
        <f t="shared" si="45"/>
        <v/>
      </c>
      <c r="AI116" s="194" t="str">
        <f t="shared" si="45"/>
        <v/>
      </c>
      <c r="AJ116" s="194" t="str">
        <f t="shared" si="45"/>
        <v/>
      </c>
      <c r="AK116" s="194" t="str">
        <f t="shared" si="45"/>
        <v/>
      </c>
      <c r="AL116" s="194" t="str">
        <f t="shared" si="45"/>
        <v/>
      </c>
      <c r="AM116" s="194" t="str">
        <f t="shared" si="45"/>
        <v/>
      </c>
      <c r="AN116" s="194" t="str">
        <f t="shared" si="45"/>
        <v/>
      </c>
      <c r="AO116" s="194" t="str">
        <f t="shared" ref="AO116:BF116" si="46">IF(AO99="","",$E99*AO99)</f>
        <v/>
      </c>
      <c r="AP116" s="194" t="str">
        <f t="shared" si="46"/>
        <v/>
      </c>
      <c r="AQ116" s="194" t="str">
        <f t="shared" si="46"/>
        <v/>
      </c>
      <c r="AR116" s="194" t="str">
        <f t="shared" si="46"/>
        <v/>
      </c>
      <c r="AS116" s="194" t="str">
        <f t="shared" si="46"/>
        <v/>
      </c>
      <c r="AT116" s="194" t="str">
        <f t="shared" si="46"/>
        <v/>
      </c>
      <c r="AU116" s="194" t="str">
        <f t="shared" si="46"/>
        <v/>
      </c>
      <c r="AV116" s="194" t="str">
        <f t="shared" si="46"/>
        <v/>
      </c>
      <c r="AW116" s="194" t="str">
        <f t="shared" si="46"/>
        <v/>
      </c>
      <c r="AX116" s="194" t="str">
        <f t="shared" si="46"/>
        <v/>
      </c>
      <c r="AY116" s="194" t="str">
        <f t="shared" si="46"/>
        <v/>
      </c>
      <c r="AZ116" s="194" t="str">
        <f t="shared" si="46"/>
        <v/>
      </c>
      <c r="BA116" s="194" t="str">
        <f t="shared" si="46"/>
        <v/>
      </c>
      <c r="BB116" s="194" t="str">
        <f t="shared" si="46"/>
        <v/>
      </c>
      <c r="BC116" s="194" t="str">
        <f t="shared" si="46"/>
        <v/>
      </c>
      <c r="BD116" s="194" t="str">
        <f t="shared" si="46"/>
        <v/>
      </c>
      <c r="BE116" s="194" t="str">
        <f t="shared" si="46"/>
        <v/>
      </c>
      <c r="BF116" s="195" t="str">
        <f t="shared" si="46"/>
        <v/>
      </c>
      <c r="BG116" s="1"/>
    </row>
    <row r="117" spans="1:59" ht="10.5" customHeight="1" x14ac:dyDescent="0.35">
      <c r="A117" s="1"/>
      <c r="B117" s="2"/>
      <c r="C117" s="319" t="str">
        <f t="shared" si="20"/>
        <v/>
      </c>
      <c r="D117" s="320"/>
      <c r="E117" s="320"/>
      <c r="F117" s="321"/>
      <c r="G117" s="322">
        <f t="shared" si="17"/>
        <v>0</v>
      </c>
      <c r="H117" s="322"/>
      <c r="I117" s="194" t="str">
        <f t="shared" ref="I117:AN117" si="47">IF(I100="","",$E100*I100)</f>
        <v/>
      </c>
      <c r="J117" s="194" t="str">
        <f t="shared" si="47"/>
        <v/>
      </c>
      <c r="K117" s="194" t="str">
        <f t="shared" si="47"/>
        <v/>
      </c>
      <c r="L117" s="194" t="str">
        <f t="shared" si="47"/>
        <v/>
      </c>
      <c r="M117" s="194" t="str">
        <f t="shared" si="47"/>
        <v/>
      </c>
      <c r="N117" s="194" t="str">
        <f t="shared" si="47"/>
        <v/>
      </c>
      <c r="O117" s="194" t="str">
        <f t="shared" si="47"/>
        <v/>
      </c>
      <c r="P117" s="194" t="str">
        <f t="shared" si="47"/>
        <v/>
      </c>
      <c r="Q117" s="194" t="str">
        <f t="shared" si="47"/>
        <v/>
      </c>
      <c r="R117" s="194" t="str">
        <f t="shared" si="47"/>
        <v/>
      </c>
      <c r="S117" s="194" t="str">
        <f t="shared" si="47"/>
        <v/>
      </c>
      <c r="T117" s="194" t="str">
        <f t="shared" si="47"/>
        <v/>
      </c>
      <c r="U117" s="194" t="str">
        <f t="shared" si="47"/>
        <v/>
      </c>
      <c r="V117" s="194" t="str">
        <f t="shared" si="47"/>
        <v/>
      </c>
      <c r="W117" s="194" t="str">
        <f t="shared" si="47"/>
        <v/>
      </c>
      <c r="X117" s="194" t="str">
        <f t="shared" si="47"/>
        <v/>
      </c>
      <c r="Y117" s="194" t="str">
        <f t="shared" si="47"/>
        <v/>
      </c>
      <c r="Z117" s="194" t="str">
        <f t="shared" si="47"/>
        <v/>
      </c>
      <c r="AA117" s="194" t="str">
        <f t="shared" si="47"/>
        <v/>
      </c>
      <c r="AB117" s="194" t="str">
        <f t="shared" si="47"/>
        <v/>
      </c>
      <c r="AC117" s="194" t="str">
        <f t="shared" si="47"/>
        <v/>
      </c>
      <c r="AD117" s="194" t="str">
        <f t="shared" si="47"/>
        <v/>
      </c>
      <c r="AE117" s="194" t="str">
        <f t="shared" si="47"/>
        <v/>
      </c>
      <c r="AF117" s="194" t="str">
        <f t="shared" si="47"/>
        <v/>
      </c>
      <c r="AG117" s="194" t="str">
        <f t="shared" si="47"/>
        <v/>
      </c>
      <c r="AH117" s="194" t="str">
        <f t="shared" si="47"/>
        <v/>
      </c>
      <c r="AI117" s="194" t="str">
        <f t="shared" si="47"/>
        <v/>
      </c>
      <c r="AJ117" s="194" t="str">
        <f t="shared" si="47"/>
        <v/>
      </c>
      <c r="AK117" s="194" t="str">
        <f t="shared" si="47"/>
        <v/>
      </c>
      <c r="AL117" s="194" t="str">
        <f t="shared" si="47"/>
        <v/>
      </c>
      <c r="AM117" s="194" t="str">
        <f t="shared" si="47"/>
        <v/>
      </c>
      <c r="AN117" s="194" t="str">
        <f t="shared" si="47"/>
        <v/>
      </c>
      <c r="AO117" s="194" t="str">
        <f t="shared" ref="AO117:BF117" si="48">IF(AO100="","",$E100*AO100)</f>
        <v/>
      </c>
      <c r="AP117" s="194" t="str">
        <f t="shared" si="48"/>
        <v/>
      </c>
      <c r="AQ117" s="194" t="str">
        <f t="shared" si="48"/>
        <v/>
      </c>
      <c r="AR117" s="194" t="str">
        <f t="shared" si="48"/>
        <v/>
      </c>
      <c r="AS117" s="194" t="str">
        <f t="shared" si="48"/>
        <v/>
      </c>
      <c r="AT117" s="194" t="str">
        <f t="shared" si="48"/>
        <v/>
      </c>
      <c r="AU117" s="194" t="str">
        <f t="shared" si="48"/>
        <v/>
      </c>
      <c r="AV117" s="194" t="str">
        <f t="shared" si="48"/>
        <v/>
      </c>
      <c r="AW117" s="194" t="str">
        <f t="shared" si="48"/>
        <v/>
      </c>
      <c r="AX117" s="194" t="str">
        <f t="shared" si="48"/>
        <v/>
      </c>
      <c r="AY117" s="194" t="str">
        <f t="shared" si="48"/>
        <v/>
      </c>
      <c r="AZ117" s="194" t="str">
        <f t="shared" si="48"/>
        <v/>
      </c>
      <c r="BA117" s="194" t="str">
        <f t="shared" si="48"/>
        <v/>
      </c>
      <c r="BB117" s="194" t="str">
        <f t="shared" si="48"/>
        <v/>
      </c>
      <c r="BC117" s="194" t="str">
        <f t="shared" si="48"/>
        <v/>
      </c>
      <c r="BD117" s="194" t="str">
        <f t="shared" si="48"/>
        <v/>
      </c>
      <c r="BE117" s="194" t="str">
        <f t="shared" si="48"/>
        <v/>
      </c>
      <c r="BF117" s="195" t="str">
        <f t="shared" si="48"/>
        <v/>
      </c>
      <c r="BG117" s="1"/>
    </row>
    <row r="118" spans="1:59" ht="15.75" customHeight="1" x14ac:dyDescent="0.35">
      <c r="A118" s="1"/>
      <c r="B118" s="2"/>
      <c r="C118" s="323" t="s">
        <v>196</v>
      </c>
      <c r="D118" s="324"/>
      <c r="E118" s="324"/>
      <c r="F118" s="325"/>
      <c r="G118" s="326">
        <f t="shared" si="17"/>
        <v>0</v>
      </c>
      <c r="H118" s="326"/>
      <c r="I118" s="69" t="str">
        <f t="shared" ref="I118:AN118" si="49">IF(I85&gt;$G$13,"",SUMPRODUCT($E$86:$E$100,I86:I100))</f>
        <v/>
      </c>
      <c r="J118" s="69" t="str">
        <f t="shared" si="49"/>
        <v/>
      </c>
      <c r="K118" s="69" t="str">
        <f t="shared" si="49"/>
        <v/>
      </c>
      <c r="L118" s="69" t="str">
        <f t="shared" si="49"/>
        <v/>
      </c>
      <c r="M118" s="69" t="str">
        <f t="shared" si="49"/>
        <v/>
      </c>
      <c r="N118" s="69" t="str">
        <f t="shared" si="49"/>
        <v/>
      </c>
      <c r="O118" s="69" t="str">
        <f t="shared" si="49"/>
        <v/>
      </c>
      <c r="P118" s="69" t="str">
        <f t="shared" si="49"/>
        <v/>
      </c>
      <c r="Q118" s="69" t="str">
        <f t="shared" si="49"/>
        <v/>
      </c>
      <c r="R118" s="69" t="str">
        <f t="shared" si="49"/>
        <v/>
      </c>
      <c r="S118" s="69" t="str">
        <f t="shared" si="49"/>
        <v/>
      </c>
      <c r="T118" s="69" t="str">
        <f t="shared" si="49"/>
        <v/>
      </c>
      <c r="U118" s="69" t="str">
        <f t="shared" si="49"/>
        <v/>
      </c>
      <c r="V118" s="69" t="str">
        <f t="shared" si="49"/>
        <v/>
      </c>
      <c r="W118" s="69" t="str">
        <f t="shared" si="49"/>
        <v/>
      </c>
      <c r="X118" s="69" t="str">
        <f t="shared" si="49"/>
        <v/>
      </c>
      <c r="Y118" s="69" t="str">
        <f t="shared" si="49"/>
        <v/>
      </c>
      <c r="Z118" s="69" t="str">
        <f t="shared" si="49"/>
        <v/>
      </c>
      <c r="AA118" s="69" t="str">
        <f t="shared" si="49"/>
        <v/>
      </c>
      <c r="AB118" s="69" t="str">
        <f t="shared" si="49"/>
        <v/>
      </c>
      <c r="AC118" s="69" t="str">
        <f t="shared" si="49"/>
        <v/>
      </c>
      <c r="AD118" s="69" t="str">
        <f t="shared" si="49"/>
        <v/>
      </c>
      <c r="AE118" s="69" t="str">
        <f t="shared" si="49"/>
        <v/>
      </c>
      <c r="AF118" s="69" t="str">
        <f t="shared" si="49"/>
        <v/>
      </c>
      <c r="AG118" s="69" t="str">
        <f t="shared" si="49"/>
        <v/>
      </c>
      <c r="AH118" s="69" t="str">
        <f t="shared" si="49"/>
        <v/>
      </c>
      <c r="AI118" s="69" t="str">
        <f t="shared" si="49"/>
        <v/>
      </c>
      <c r="AJ118" s="69" t="str">
        <f t="shared" si="49"/>
        <v/>
      </c>
      <c r="AK118" s="69" t="str">
        <f t="shared" si="49"/>
        <v/>
      </c>
      <c r="AL118" s="69" t="str">
        <f t="shared" si="49"/>
        <v/>
      </c>
      <c r="AM118" s="69" t="str">
        <f t="shared" si="49"/>
        <v/>
      </c>
      <c r="AN118" s="69" t="str">
        <f t="shared" si="49"/>
        <v/>
      </c>
      <c r="AO118" s="69" t="str">
        <f t="shared" ref="AO118:BF118" si="50">IF(AO85&gt;$G$13,"",SUMPRODUCT($E$86:$E$100,AO86:AO100))</f>
        <v/>
      </c>
      <c r="AP118" s="69" t="str">
        <f t="shared" si="50"/>
        <v/>
      </c>
      <c r="AQ118" s="69" t="str">
        <f t="shared" si="50"/>
        <v/>
      </c>
      <c r="AR118" s="69" t="str">
        <f t="shared" si="50"/>
        <v/>
      </c>
      <c r="AS118" s="69" t="str">
        <f t="shared" si="50"/>
        <v/>
      </c>
      <c r="AT118" s="69" t="str">
        <f t="shared" si="50"/>
        <v/>
      </c>
      <c r="AU118" s="69" t="str">
        <f t="shared" si="50"/>
        <v/>
      </c>
      <c r="AV118" s="69" t="str">
        <f t="shared" si="50"/>
        <v/>
      </c>
      <c r="AW118" s="69" t="str">
        <f t="shared" si="50"/>
        <v/>
      </c>
      <c r="AX118" s="69" t="str">
        <f t="shared" si="50"/>
        <v/>
      </c>
      <c r="AY118" s="69" t="str">
        <f t="shared" si="50"/>
        <v/>
      </c>
      <c r="AZ118" s="69" t="str">
        <f t="shared" si="50"/>
        <v/>
      </c>
      <c r="BA118" s="69" t="str">
        <f t="shared" si="50"/>
        <v/>
      </c>
      <c r="BB118" s="69" t="str">
        <f t="shared" si="50"/>
        <v/>
      </c>
      <c r="BC118" s="69" t="str">
        <f t="shared" si="50"/>
        <v/>
      </c>
      <c r="BD118" s="69" t="str">
        <f t="shared" si="50"/>
        <v/>
      </c>
      <c r="BE118" s="69" t="str">
        <f t="shared" si="50"/>
        <v/>
      </c>
      <c r="BF118" s="69" t="str">
        <f t="shared" si="50"/>
        <v/>
      </c>
      <c r="BG118" s="1"/>
    </row>
    <row r="119" spans="1:59" ht="15.75" customHeight="1" x14ac:dyDescent="0.35">
      <c r="A119" s="1"/>
      <c r="B119" s="2"/>
      <c r="C119" s="327" t="s">
        <v>197</v>
      </c>
      <c r="D119" s="328"/>
      <c r="E119" s="328"/>
      <c r="F119" s="329"/>
      <c r="G119" s="326">
        <f t="shared" si="17"/>
        <v>0</v>
      </c>
      <c r="H119" s="326"/>
      <c r="I119" s="69" t="str">
        <f t="shared" ref="I119:AN119" si="51">IF(I85&gt;$G$13,"",SUMPRODUCT($F$86:$F$100,$E$86:$E$100,I86:I100))</f>
        <v/>
      </c>
      <c r="J119" s="69" t="str">
        <f t="shared" si="51"/>
        <v/>
      </c>
      <c r="K119" s="69" t="str">
        <f t="shared" si="51"/>
        <v/>
      </c>
      <c r="L119" s="69" t="str">
        <f t="shared" si="51"/>
        <v/>
      </c>
      <c r="M119" s="69" t="str">
        <f t="shared" si="51"/>
        <v/>
      </c>
      <c r="N119" s="69" t="str">
        <f t="shared" si="51"/>
        <v/>
      </c>
      <c r="O119" s="69" t="str">
        <f t="shared" si="51"/>
        <v/>
      </c>
      <c r="P119" s="69" t="str">
        <f t="shared" si="51"/>
        <v/>
      </c>
      <c r="Q119" s="69" t="str">
        <f t="shared" si="51"/>
        <v/>
      </c>
      <c r="R119" s="69" t="str">
        <f t="shared" si="51"/>
        <v/>
      </c>
      <c r="S119" s="69" t="str">
        <f t="shared" si="51"/>
        <v/>
      </c>
      <c r="T119" s="69" t="str">
        <f t="shared" si="51"/>
        <v/>
      </c>
      <c r="U119" s="69" t="str">
        <f t="shared" si="51"/>
        <v/>
      </c>
      <c r="V119" s="69" t="str">
        <f t="shared" si="51"/>
        <v/>
      </c>
      <c r="W119" s="69" t="str">
        <f t="shared" si="51"/>
        <v/>
      </c>
      <c r="X119" s="69" t="str">
        <f t="shared" si="51"/>
        <v/>
      </c>
      <c r="Y119" s="69" t="str">
        <f t="shared" si="51"/>
        <v/>
      </c>
      <c r="Z119" s="69" t="str">
        <f t="shared" si="51"/>
        <v/>
      </c>
      <c r="AA119" s="69" t="str">
        <f t="shared" si="51"/>
        <v/>
      </c>
      <c r="AB119" s="69" t="str">
        <f t="shared" si="51"/>
        <v/>
      </c>
      <c r="AC119" s="69" t="str">
        <f t="shared" si="51"/>
        <v/>
      </c>
      <c r="AD119" s="69" t="str">
        <f t="shared" si="51"/>
        <v/>
      </c>
      <c r="AE119" s="69" t="str">
        <f t="shared" si="51"/>
        <v/>
      </c>
      <c r="AF119" s="69" t="str">
        <f t="shared" si="51"/>
        <v/>
      </c>
      <c r="AG119" s="69" t="str">
        <f t="shared" si="51"/>
        <v/>
      </c>
      <c r="AH119" s="69" t="str">
        <f t="shared" si="51"/>
        <v/>
      </c>
      <c r="AI119" s="69" t="str">
        <f t="shared" si="51"/>
        <v/>
      </c>
      <c r="AJ119" s="69" t="str">
        <f t="shared" si="51"/>
        <v/>
      </c>
      <c r="AK119" s="69" t="str">
        <f t="shared" si="51"/>
        <v/>
      </c>
      <c r="AL119" s="69" t="str">
        <f t="shared" si="51"/>
        <v/>
      </c>
      <c r="AM119" s="69" t="str">
        <f t="shared" si="51"/>
        <v/>
      </c>
      <c r="AN119" s="69" t="str">
        <f t="shared" si="51"/>
        <v/>
      </c>
      <c r="AO119" s="69" t="str">
        <f t="shared" ref="AO119:BF119" si="52">IF(AO85&gt;$G$13,"",SUMPRODUCT($F$86:$F$100,$E$86:$E$100,AO86:AO100))</f>
        <v/>
      </c>
      <c r="AP119" s="69" t="str">
        <f t="shared" si="52"/>
        <v/>
      </c>
      <c r="AQ119" s="69" t="str">
        <f t="shared" si="52"/>
        <v/>
      </c>
      <c r="AR119" s="69" t="str">
        <f t="shared" si="52"/>
        <v/>
      </c>
      <c r="AS119" s="69" t="str">
        <f t="shared" si="52"/>
        <v/>
      </c>
      <c r="AT119" s="69" t="str">
        <f t="shared" si="52"/>
        <v/>
      </c>
      <c r="AU119" s="69" t="str">
        <f t="shared" si="52"/>
        <v/>
      </c>
      <c r="AV119" s="69" t="str">
        <f t="shared" si="52"/>
        <v/>
      </c>
      <c r="AW119" s="69" t="str">
        <f t="shared" si="52"/>
        <v/>
      </c>
      <c r="AX119" s="69" t="str">
        <f t="shared" si="52"/>
        <v/>
      </c>
      <c r="AY119" s="69" t="str">
        <f t="shared" si="52"/>
        <v/>
      </c>
      <c r="AZ119" s="69" t="str">
        <f t="shared" si="52"/>
        <v/>
      </c>
      <c r="BA119" s="69" t="str">
        <f t="shared" si="52"/>
        <v/>
      </c>
      <c r="BB119" s="69" t="str">
        <f t="shared" si="52"/>
        <v/>
      </c>
      <c r="BC119" s="69" t="str">
        <f t="shared" si="52"/>
        <v/>
      </c>
      <c r="BD119" s="69" t="str">
        <f t="shared" si="52"/>
        <v/>
      </c>
      <c r="BE119" s="69" t="str">
        <f t="shared" si="52"/>
        <v/>
      </c>
      <c r="BF119" s="69" t="str">
        <f t="shared" si="52"/>
        <v/>
      </c>
      <c r="BG119" s="1"/>
    </row>
    <row r="120" spans="1:59" ht="15.75" customHeight="1" x14ac:dyDescent="0.35">
      <c r="A120" s="1"/>
      <c r="B120" s="2"/>
      <c r="C120" s="2"/>
      <c r="D120" s="2"/>
      <c r="E120" s="2"/>
      <c r="F120" s="2"/>
      <c r="G120" s="42"/>
      <c r="H120" s="4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1"/>
    </row>
    <row r="121" spans="1:59" ht="15.75" customHeight="1" x14ac:dyDescent="0.35">
      <c r="A121" s="1"/>
      <c r="B121" s="2"/>
      <c r="C121" s="316" t="s">
        <v>149</v>
      </c>
      <c r="D121" s="331"/>
      <c r="E121" s="331"/>
      <c r="F121" s="332"/>
      <c r="G121" s="42"/>
      <c r="H121" s="42" t="str">
        <f>IF(OR(COUNTIF(I121:BF121,"&lt;0")&gt;0,COUNTIF(I121:BF121,"*")&gt;0),"Aviso","")</f>
        <v/>
      </c>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43"/>
      <c r="AN121" s="43"/>
      <c r="AO121" s="43"/>
      <c r="AP121" s="43"/>
      <c r="AQ121" s="43"/>
      <c r="AR121" s="43"/>
      <c r="AS121" s="43"/>
      <c r="AT121" s="43"/>
      <c r="AU121" s="43"/>
      <c r="AV121" s="43"/>
      <c r="AW121" s="43"/>
      <c r="AX121" s="43"/>
      <c r="AY121" s="43"/>
      <c r="AZ121" s="43"/>
      <c r="BA121" s="43"/>
      <c r="BB121" s="43"/>
      <c r="BC121" s="43"/>
      <c r="BD121" s="43"/>
      <c r="BE121" s="43"/>
      <c r="BF121" s="43"/>
      <c r="BG121" s="1"/>
    </row>
    <row r="122" spans="1:59" ht="15.75" customHeight="1" x14ac:dyDescent="0.35">
      <c r="A122" s="1"/>
      <c r="B122" s="2"/>
      <c r="C122" s="2"/>
      <c r="D122" s="2"/>
      <c r="E122" s="2"/>
      <c r="F122" s="2"/>
      <c r="G122" s="42"/>
      <c r="H122" s="4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1"/>
    </row>
    <row r="123" spans="1:59" ht="15.75" customHeight="1" x14ac:dyDescent="0.35">
      <c r="A123" s="1"/>
      <c r="B123" s="2"/>
      <c r="C123" s="2"/>
      <c r="D123" s="2"/>
      <c r="E123" s="2"/>
      <c r="F123" s="2"/>
      <c r="G123" s="42"/>
      <c r="H123" s="4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1"/>
    </row>
    <row r="124" spans="1:59" ht="15.75" customHeight="1" x14ac:dyDescent="0.5">
      <c r="A124" s="1"/>
      <c r="B124" s="11" t="s">
        <v>154</v>
      </c>
      <c r="C124" s="12"/>
      <c r="D124" s="13"/>
      <c r="E124" s="13"/>
      <c r="F124" s="196"/>
      <c r="G124" s="197" t="s">
        <v>152</v>
      </c>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
    </row>
    <row r="125" spans="1:59" ht="15.75" customHeight="1" x14ac:dyDescent="0.45">
      <c r="A125" s="1"/>
      <c r="B125" s="306" t="str">
        <f>IF(COUNTIF(B128:G142,"Aviso")&gt;0,"Corregir","Ok")</f>
        <v>Ok</v>
      </c>
      <c r="C125" s="30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1"/>
    </row>
    <row r="126" spans="1:59" ht="15.75" customHeight="1" x14ac:dyDescent="0.35">
      <c r="A126" s="1"/>
      <c r="B126" s="2"/>
      <c r="C126" s="2"/>
      <c r="D126" s="2"/>
      <c r="E126" s="37"/>
      <c r="F126" s="2"/>
      <c r="G126" s="2"/>
      <c r="H126" s="2"/>
      <c r="I126" s="198">
        <v>1</v>
      </c>
      <c r="J126" s="198">
        <v>2</v>
      </c>
      <c r="K126" s="198">
        <v>3</v>
      </c>
      <c r="L126" s="198">
        <v>4</v>
      </c>
      <c r="M126" s="198">
        <v>5</v>
      </c>
      <c r="N126" s="198">
        <v>6</v>
      </c>
      <c r="O126" s="198">
        <v>7</v>
      </c>
      <c r="P126" s="198">
        <v>8</v>
      </c>
      <c r="Q126" s="198">
        <v>9</v>
      </c>
      <c r="R126" s="198">
        <v>10</v>
      </c>
      <c r="S126" s="198">
        <v>11</v>
      </c>
      <c r="T126" s="198">
        <v>12</v>
      </c>
      <c r="U126" s="198">
        <v>13</v>
      </c>
      <c r="V126" s="198">
        <v>14</v>
      </c>
      <c r="W126" s="198">
        <v>15</v>
      </c>
      <c r="X126" s="198">
        <v>16</v>
      </c>
      <c r="Y126" s="198">
        <v>17</v>
      </c>
      <c r="Z126" s="198">
        <v>18</v>
      </c>
      <c r="AA126" s="198">
        <v>19</v>
      </c>
      <c r="AB126" s="198">
        <v>20</v>
      </c>
      <c r="AC126" s="198">
        <v>21</v>
      </c>
      <c r="AD126" s="198">
        <v>22</v>
      </c>
      <c r="AE126" s="198">
        <v>23</v>
      </c>
      <c r="AF126" s="198">
        <v>24</v>
      </c>
      <c r="AG126" s="198">
        <v>25</v>
      </c>
      <c r="AH126" s="198">
        <v>26</v>
      </c>
      <c r="AI126" s="198">
        <v>27</v>
      </c>
      <c r="AJ126" s="198">
        <v>28</v>
      </c>
      <c r="AK126" s="198">
        <v>29</v>
      </c>
      <c r="AL126" s="198">
        <v>30</v>
      </c>
      <c r="AM126" s="198">
        <v>31</v>
      </c>
      <c r="AN126" s="198">
        <v>32</v>
      </c>
      <c r="AO126" s="198">
        <v>33</v>
      </c>
      <c r="AP126" s="198">
        <v>34</v>
      </c>
      <c r="AQ126" s="198">
        <v>35</v>
      </c>
      <c r="AR126" s="198">
        <v>36</v>
      </c>
      <c r="AS126" s="198">
        <v>37</v>
      </c>
      <c r="AT126" s="198">
        <v>38</v>
      </c>
      <c r="AU126" s="198">
        <v>39</v>
      </c>
      <c r="AV126" s="198">
        <v>40</v>
      </c>
      <c r="AW126" s="198">
        <v>41</v>
      </c>
      <c r="AX126" s="198">
        <v>42</v>
      </c>
      <c r="AY126" s="198">
        <v>43</v>
      </c>
      <c r="AZ126" s="198">
        <v>44</v>
      </c>
      <c r="BA126" s="198">
        <v>45</v>
      </c>
      <c r="BB126" s="198">
        <v>46</v>
      </c>
      <c r="BC126" s="198">
        <v>47</v>
      </c>
      <c r="BD126" s="198">
        <v>48</v>
      </c>
      <c r="BE126" s="198">
        <v>49</v>
      </c>
      <c r="BF126" s="198">
        <v>50</v>
      </c>
      <c r="BG126" s="1"/>
    </row>
    <row r="127" spans="1:59" ht="22.4" customHeight="1" x14ac:dyDescent="0.35">
      <c r="A127" s="1"/>
      <c r="B127" s="2"/>
      <c r="C127" s="2" t="s">
        <v>195</v>
      </c>
      <c r="D127" s="2"/>
      <c r="E127" s="2"/>
      <c r="F127" s="37" t="s">
        <v>153</v>
      </c>
      <c r="G127" s="2"/>
      <c r="H127" s="189" t="s">
        <v>141</v>
      </c>
      <c r="I127" s="22">
        <f>+'Datos de Entrada'!$G$12</f>
        <v>0</v>
      </c>
      <c r="J127" s="22">
        <f t="shared" ref="J127:AO127" si="53">I127+1</f>
        <v>1</v>
      </c>
      <c r="K127" s="22">
        <f t="shared" si="53"/>
        <v>2</v>
      </c>
      <c r="L127" s="22">
        <f t="shared" si="53"/>
        <v>3</v>
      </c>
      <c r="M127" s="22">
        <f t="shared" si="53"/>
        <v>4</v>
      </c>
      <c r="N127" s="22">
        <f t="shared" si="53"/>
        <v>5</v>
      </c>
      <c r="O127" s="22">
        <f t="shared" si="53"/>
        <v>6</v>
      </c>
      <c r="P127" s="22">
        <f t="shared" si="53"/>
        <v>7</v>
      </c>
      <c r="Q127" s="22">
        <f t="shared" si="53"/>
        <v>8</v>
      </c>
      <c r="R127" s="22">
        <f t="shared" si="53"/>
        <v>9</v>
      </c>
      <c r="S127" s="22">
        <f t="shared" si="53"/>
        <v>10</v>
      </c>
      <c r="T127" s="22">
        <f t="shared" si="53"/>
        <v>11</v>
      </c>
      <c r="U127" s="22">
        <f t="shared" si="53"/>
        <v>12</v>
      </c>
      <c r="V127" s="22">
        <f t="shared" si="53"/>
        <v>13</v>
      </c>
      <c r="W127" s="22">
        <f t="shared" si="53"/>
        <v>14</v>
      </c>
      <c r="X127" s="22">
        <f t="shared" si="53"/>
        <v>15</v>
      </c>
      <c r="Y127" s="22">
        <f t="shared" si="53"/>
        <v>16</v>
      </c>
      <c r="Z127" s="22">
        <f t="shared" si="53"/>
        <v>17</v>
      </c>
      <c r="AA127" s="22">
        <f t="shared" si="53"/>
        <v>18</v>
      </c>
      <c r="AB127" s="22">
        <f t="shared" si="53"/>
        <v>19</v>
      </c>
      <c r="AC127" s="22">
        <f t="shared" si="53"/>
        <v>20</v>
      </c>
      <c r="AD127" s="22">
        <f t="shared" si="53"/>
        <v>21</v>
      </c>
      <c r="AE127" s="22">
        <f t="shared" si="53"/>
        <v>22</v>
      </c>
      <c r="AF127" s="22">
        <f t="shared" si="53"/>
        <v>23</v>
      </c>
      <c r="AG127" s="22">
        <f t="shared" si="53"/>
        <v>24</v>
      </c>
      <c r="AH127" s="22">
        <f t="shared" si="53"/>
        <v>25</v>
      </c>
      <c r="AI127" s="22">
        <f t="shared" si="53"/>
        <v>26</v>
      </c>
      <c r="AJ127" s="22">
        <f t="shared" si="53"/>
        <v>27</v>
      </c>
      <c r="AK127" s="22">
        <f t="shared" si="53"/>
        <v>28</v>
      </c>
      <c r="AL127" s="22">
        <f t="shared" si="53"/>
        <v>29</v>
      </c>
      <c r="AM127" s="22">
        <f t="shared" si="53"/>
        <v>30</v>
      </c>
      <c r="AN127" s="22">
        <f t="shared" si="53"/>
        <v>31</v>
      </c>
      <c r="AO127" s="22">
        <f t="shared" si="53"/>
        <v>32</v>
      </c>
      <c r="AP127" s="22">
        <f t="shared" ref="AP127:BF127" si="54">AO127+1</f>
        <v>33</v>
      </c>
      <c r="AQ127" s="22">
        <f t="shared" si="54"/>
        <v>34</v>
      </c>
      <c r="AR127" s="22">
        <f t="shared" si="54"/>
        <v>35</v>
      </c>
      <c r="AS127" s="22">
        <f t="shared" si="54"/>
        <v>36</v>
      </c>
      <c r="AT127" s="22">
        <f t="shared" si="54"/>
        <v>37</v>
      </c>
      <c r="AU127" s="22">
        <f t="shared" si="54"/>
        <v>38</v>
      </c>
      <c r="AV127" s="22">
        <f t="shared" si="54"/>
        <v>39</v>
      </c>
      <c r="AW127" s="22">
        <f t="shared" si="54"/>
        <v>40</v>
      </c>
      <c r="AX127" s="22">
        <f t="shared" si="54"/>
        <v>41</v>
      </c>
      <c r="AY127" s="22">
        <f t="shared" si="54"/>
        <v>42</v>
      </c>
      <c r="AZ127" s="22">
        <f t="shared" si="54"/>
        <v>43</v>
      </c>
      <c r="BA127" s="22">
        <f t="shared" si="54"/>
        <v>44</v>
      </c>
      <c r="BB127" s="22">
        <f t="shared" si="54"/>
        <v>45</v>
      </c>
      <c r="BC127" s="22">
        <f t="shared" si="54"/>
        <v>46</v>
      </c>
      <c r="BD127" s="22">
        <f t="shared" si="54"/>
        <v>47</v>
      </c>
      <c r="BE127" s="22">
        <f t="shared" si="54"/>
        <v>48</v>
      </c>
      <c r="BF127" s="22">
        <f t="shared" si="54"/>
        <v>49</v>
      </c>
      <c r="BG127" s="1"/>
    </row>
    <row r="128" spans="1:59" ht="15.75" customHeight="1" x14ac:dyDescent="0.35">
      <c r="A128" s="1"/>
      <c r="B128" s="2" t="str">
        <f t="shared" ref="B128:B142" si="55">IF(OR(ISTEXT(F128),AND(COUNT(I128:BF128)&gt;0,ISBLANK(F128))),"Aviso","")</f>
        <v/>
      </c>
      <c r="C128" s="312"/>
      <c r="D128" s="330"/>
      <c r="E128" s="313"/>
      <c r="F128" s="144"/>
      <c r="G128" s="2" t="str">
        <f t="shared" ref="G128:G142" si="56">IF(OR(COUNTIF(I128:BF128,"&lt;0")&gt;0,COUNTIF(I128:BF128,"*")&gt;0,ISNUMBER(H128)),"Aviso","")</f>
        <v/>
      </c>
      <c r="H128" s="146"/>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43"/>
      <c r="AN128" s="43"/>
      <c r="AO128" s="43"/>
      <c r="AP128" s="43"/>
      <c r="AQ128" s="43"/>
      <c r="AR128" s="43"/>
      <c r="AS128" s="43"/>
      <c r="AT128" s="43"/>
      <c r="AU128" s="43"/>
      <c r="AV128" s="43"/>
      <c r="AW128" s="43"/>
      <c r="AX128" s="43"/>
      <c r="AY128" s="43"/>
      <c r="AZ128" s="43"/>
      <c r="BA128" s="43"/>
      <c r="BB128" s="43"/>
      <c r="BC128" s="43"/>
      <c r="BD128" s="43"/>
      <c r="BE128" s="43"/>
      <c r="BF128" s="43"/>
      <c r="BG128" s="1"/>
    </row>
    <row r="129" spans="1:59" ht="15.75" customHeight="1" x14ac:dyDescent="0.35">
      <c r="A129" s="1"/>
      <c r="B129" s="2" t="str">
        <f t="shared" si="55"/>
        <v/>
      </c>
      <c r="C129" s="312"/>
      <c r="D129" s="330"/>
      <c r="E129" s="313"/>
      <c r="F129" s="148"/>
      <c r="G129" s="2" t="str">
        <f t="shared" si="56"/>
        <v/>
      </c>
      <c r="H129" s="149"/>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43"/>
      <c r="AN129" s="43"/>
      <c r="AO129" s="43"/>
      <c r="AP129" s="43"/>
      <c r="AQ129" s="43"/>
      <c r="AR129" s="43"/>
      <c r="AS129" s="43"/>
      <c r="AT129" s="43"/>
      <c r="AU129" s="43"/>
      <c r="AV129" s="43"/>
      <c r="AW129" s="43"/>
      <c r="AX129" s="43"/>
      <c r="AY129" s="43"/>
      <c r="AZ129" s="43"/>
      <c r="BA129" s="43"/>
      <c r="BB129" s="43"/>
      <c r="BC129" s="43"/>
      <c r="BD129" s="43"/>
      <c r="BE129" s="43"/>
      <c r="BF129" s="43"/>
      <c r="BG129" s="1"/>
    </row>
    <row r="130" spans="1:59" ht="15" customHeight="1" x14ac:dyDescent="0.35">
      <c r="A130" s="1"/>
      <c r="B130" s="2" t="str">
        <f t="shared" si="55"/>
        <v/>
      </c>
      <c r="C130" s="312"/>
      <c r="D130" s="330"/>
      <c r="E130" s="313"/>
      <c r="F130" s="148"/>
      <c r="G130" s="2" t="str">
        <f t="shared" si="56"/>
        <v/>
      </c>
      <c r="H130" s="149"/>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43"/>
      <c r="AN130" s="43"/>
      <c r="AO130" s="43"/>
      <c r="AP130" s="43"/>
      <c r="AQ130" s="43"/>
      <c r="AR130" s="43"/>
      <c r="AS130" s="43"/>
      <c r="AT130" s="43"/>
      <c r="AU130" s="43"/>
      <c r="AV130" s="43"/>
      <c r="AW130" s="43"/>
      <c r="AX130" s="43"/>
      <c r="AY130" s="43"/>
      <c r="AZ130" s="43"/>
      <c r="BA130" s="43"/>
      <c r="BB130" s="43"/>
      <c r="BC130" s="43"/>
      <c r="BD130" s="43"/>
      <c r="BE130" s="43"/>
      <c r="BF130" s="43"/>
      <c r="BG130" s="1"/>
    </row>
    <row r="131" spans="1:59" ht="15" customHeight="1" x14ac:dyDescent="0.35">
      <c r="A131" s="1"/>
      <c r="B131" s="2" t="str">
        <f t="shared" si="55"/>
        <v/>
      </c>
      <c r="C131" s="312"/>
      <c r="D131" s="330"/>
      <c r="E131" s="313"/>
      <c r="F131" s="148"/>
      <c r="G131" s="2" t="str">
        <f t="shared" si="56"/>
        <v/>
      </c>
      <c r="H131" s="149"/>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43"/>
      <c r="AN131" s="43"/>
      <c r="AO131" s="43"/>
      <c r="AP131" s="43"/>
      <c r="AQ131" s="43"/>
      <c r="AR131" s="43"/>
      <c r="AS131" s="43"/>
      <c r="AT131" s="43"/>
      <c r="AU131" s="43"/>
      <c r="AV131" s="43"/>
      <c r="AW131" s="43"/>
      <c r="AX131" s="43"/>
      <c r="AY131" s="43"/>
      <c r="AZ131" s="43"/>
      <c r="BA131" s="43"/>
      <c r="BB131" s="43"/>
      <c r="BC131" s="43"/>
      <c r="BD131" s="43"/>
      <c r="BE131" s="43"/>
      <c r="BF131" s="43"/>
      <c r="BG131" s="1"/>
    </row>
    <row r="132" spans="1:59" ht="15" customHeight="1" x14ac:dyDescent="0.35">
      <c r="A132" s="1"/>
      <c r="B132" s="2" t="str">
        <f t="shared" si="55"/>
        <v/>
      </c>
      <c r="C132" s="312"/>
      <c r="D132" s="330"/>
      <c r="E132" s="313"/>
      <c r="F132" s="148"/>
      <c r="G132" s="2" t="str">
        <f t="shared" si="56"/>
        <v/>
      </c>
      <c r="H132" s="149"/>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43"/>
      <c r="AN132" s="43"/>
      <c r="AO132" s="43"/>
      <c r="AP132" s="43"/>
      <c r="AQ132" s="43"/>
      <c r="AR132" s="43"/>
      <c r="AS132" s="43"/>
      <c r="AT132" s="43"/>
      <c r="AU132" s="43"/>
      <c r="AV132" s="43"/>
      <c r="AW132" s="43"/>
      <c r="AX132" s="43"/>
      <c r="AY132" s="43"/>
      <c r="AZ132" s="43"/>
      <c r="BA132" s="43"/>
      <c r="BB132" s="43"/>
      <c r="BC132" s="43"/>
      <c r="BD132" s="43"/>
      <c r="BE132" s="43"/>
      <c r="BF132" s="43"/>
      <c r="BG132" s="1"/>
    </row>
    <row r="133" spans="1:59" ht="15" customHeight="1" x14ac:dyDescent="0.35">
      <c r="A133" s="1"/>
      <c r="B133" s="2" t="str">
        <f t="shared" si="55"/>
        <v/>
      </c>
      <c r="C133" s="312"/>
      <c r="D133" s="330"/>
      <c r="E133" s="313"/>
      <c r="F133" s="148"/>
      <c r="G133" s="2" t="str">
        <f t="shared" si="56"/>
        <v/>
      </c>
      <c r="H133" s="149"/>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43"/>
      <c r="AN133" s="43"/>
      <c r="AO133" s="43"/>
      <c r="AP133" s="43"/>
      <c r="AQ133" s="43"/>
      <c r="AR133" s="43"/>
      <c r="AS133" s="43"/>
      <c r="AT133" s="43"/>
      <c r="AU133" s="43"/>
      <c r="AV133" s="43"/>
      <c r="AW133" s="43"/>
      <c r="AX133" s="43"/>
      <c r="AY133" s="43"/>
      <c r="AZ133" s="43"/>
      <c r="BA133" s="43"/>
      <c r="BB133" s="43"/>
      <c r="BC133" s="43"/>
      <c r="BD133" s="43"/>
      <c r="BE133" s="43"/>
      <c r="BF133" s="43"/>
      <c r="BG133" s="1"/>
    </row>
    <row r="134" spans="1:59" ht="15" customHeight="1" x14ac:dyDescent="0.35">
      <c r="A134" s="1"/>
      <c r="B134" s="2" t="str">
        <f t="shared" si="55"/>
        <v/>
      </c>
      <c r="C134" s="312"/>
      <c r="D134" s="330"/>
      <c r="E134" s="313"/>
      <c r="F134" s="148"/>
      <c r="G134" s="2" t="str">
        <f t="shared" si="56"/>
        <v/>
      </c>
      <c r="H134" s="149"/>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43"/>
      <c r="AN134" s="43"/>
      <c r="AO134" s="43"/>
      <c r="AP134" s="43"/>
      <c r="AQ134" s="43"/>
      <c r="AR134" s="43"/>
      <c r="AS134" s="43"/>
      <c r="AT134" s="43"/>
      <c r="AU134" s="43"/>
      <c r="AV134" s="43"/>
      <c r="AW134" s="43"/>
      <c r="AX134" s="43"/>
      <c r="AY134" s="43"/>
      <c r="AZ134" s="43"/>
      <c r="BA134" s="43"/>
      <c r="BB134" s="43"/>
      <c r="BC134" s="43"/>
      <c r="BD134" s="43"/>
      <c r="BE134" s="43"/>
      <c r="BF134" s="43"/>
      <c r="BG134" s="1"/>
    </row>
    <row r="135" spans="1:59" ht="15" customHeight="1" x14ac:dyDescent="0.35">
      <c r="A135" s="1"/>
      <c r="B135" s="2" t="str">
        <f t="shared" si="55"/>
        <v/>
      </c>
      <c r="C135" s="312"/>
      <c r="D135" s="330"/>
      <c r="E135" s="313"/>
      <c r="F135" s="148"/>
      <c r="G135" s="2" t="str">
        <f t="shared" si="56"/>
        <v/>
      </c>
      <c r="H135" s="149"/>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43"/>
      <c r="AN135" s="43"/>
      <c r="AO135" s="43"/>
      <c r="AP135" s="43"/>
      <c r="AQ135" s="43"/>
      <c r="AR135" s="43"/>
      <c r="AS135" s="43"/>
      <c r="AT135" s="43"/>
      <c r="AU135" s="43"/>
      <c r="AV135" s="43"/>
      <c r="AW135" s="43"/>
      <c r="AX135" s="43"/>
      <c r="AY135" s="43"/>
      <c r="AZ135" s="43"/>
      <c r="BA135" s="43"/>
      <c r="BB135" s="43"/>
      <c r="BC135" s="43"/>
      <c r="BD135" s="43"/>
      <c r="BE135" s="43"/>
      <c r="BF135" s="43"/>
      <c r="BG135" s="1"/>
    </row>
    <row r="136" spans="1:59" ht="15" customHeight="1" x14ac:dyDescent="0.35">
      <c r="A136" s="1"/>
      <c r="B136" s="2" t="str">
        <f t="shared" si="55"/>
        <v/>
      </c>
      <c r="C136" s="312"/>
      <c r="D136" s="330"/>
      <c r="E136" s="313"/>
      <c r="F136" s="148"/>
      <c r="G136" s="2" t="str">
        <f t="shared" si="56"/>
        <v/>
      </c>
      <c r="H136" s="149"/>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43"/>
      <c r="AN136" s="43"/>
      <c r="AO136" s="43"/>
      <c r="AP136" s="43"/>
      <c r="AQ136" s="43"/>
      <c r="AR136" s="43"/>
      <c r="AS136" s="43"/>
      <c r="AT136" s="43"/>
      <c r="AU136" s="43"/>
      <c r="AV136" s="43"/>
      <c r="AW136" s="43"/>
      <c r="AX136" s="43"/>
      <c r="AY136" s="43"/>
      <c r="AZ136" s="43"/>
      <c r="BA136" s="43"/>
      <c r="BB136" s="43"/>
      <c r="BC136" s="43"/>
      <c r="BD136" s="43"/>
      <c r="BE136" s="43"/>
      <c r="BF136" s="43"/>
      <c r="BG136" s="1"/>
    </row>
    <row r="137" spans="1:59" ht="15" customHeight="1" x14ac:dyDescent="0.35">
      <c r="A137" s="1"/>
      <c r="B137" s="2" t="str">
        <f t="shared" si="55"/>
        <v/>
      </c>
      <c r="C137" s="312"/>
      <c r="D137" s="330"/>
      <c r="E137" s="313"/>
      <c r="F137" s="148"/>
      <c r="G137" s="2" t="str">
        <f t="shared" si="56"/>
        <v/>
      </c>
      <c r="H137" s="149"/>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43"/>
      <c r="AN137" s="43"/>
      <c r="AO137" s="43"/>
      <c r="AP137" s="43"/>
      <c r="AQ137" s="43"/>
      <c r="AR137" s="43"/>
      <c r="AS137" s="43"/>
      <c r="AT137" s="43"/>
      <c r="AU137" s="43"/>
      <c r="AV137" s="43"/>
      <c r="AW137" s="43"/>
      <c r="AX137" s="43"/>
      <c r="AY137" s="43"/>
      <c r="AZ137" s="43"/>
      <c r="BA137" s="43"/>
      <c r="BB137" s="43"/>
      <c r="BC137" s="43"/>
      <c r="BD137" s="43"/>
      <c r="BE137" s="43"/>
      <c r="BF137" s="43"/>
      <c r="BG137" s="1"/>
    </row>
    <row r="138" spans="1:59" ht="15" customHeight="1" x14ac:dyDescent="0.35">
      <c r="A138" s="1"/>
      <c r="B138" s="2" t="str">
        <f t="shared" si="55"/>
        <v/>
      </c>
      <c r="C138" s="312"/>
      <c r="D138" s="330"/>
      <c r="E138" s="313"/>
      <c r="F138" s="148"/>
      <c r="G138" s="2" t="str">
        <f t="shared" si="56"/>
        <v/>
      </c>
      <c r="H138" s="149"/>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43"/>
      <c r="AN138" s="43"/>
      <c r="AO138" s="43"/>
      <c r="AP138" s="43"/>
      <c r="AQ138" s="43"/>
      <c r="AR138" s="43"/>
      <c r="AS138" s="43"/>
      <c r="AT138" s="43"/>
      <c r="AU138" s="43"/>
      <c r="AV138" s="43"/>
      <c r="AW138" s="43"/>
      <c r="AX138" s="43"/>
      <c r="AY138" s="43"/>
      <c r="AZ138" s="43"/>
      <c r="BA138" s="43"/>
      <c r="BB138" s="43"/>
      <c r="BC138" s="43"/>
      <c r="BD138" s="43"/>
      <c r="BE138" s="43"/>
      <c r="BF138" s="43"/>
      <c r="BG138" s="1"/>
    </row>
    <row r="139" spans="1:59" ht="15" customHeight="1" x14ac:dyDescent="0.35">
      <c r="A139" s="1"/>
      <c r="B139" s="2" t="str">
        <f t="shared" si="55"/>
        <v/>
      </c>
      <c r="C139" s="312"/>
      <c r="D139" s="330"/>
      <c r="E139" s="313"/>
      <c r="F139" s="144"/>
      <c r="G139" s="2" t="str">
        <f t="shared" si="56"/>
        <v/>
      </c>
      <c r="H139" s="146"/>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43"/>
      <c r="AN139" s="43"/>
      <c r="AO139" s="43"/>
      <c r="AP139" s="43"/>
      <c r="AQ139" s="43"/>
      <c r="AR139" s="43"/>
      <c r="AS139" s="43"/>
      <c r="AT139" s="43"/>
      <c r="AU139" s="43"/>
      <c r="AV139" s="43"/>
      <c r="AW139" s="43"/>
      <c r="AX139" s="43"/>
      <c r="AY139" s="43"/>
      <c r="AZ139" s="43"/>
      <c r="BA139" s="43"/>
      <c r="BB139" s="43"/>
      <c r="BC139" s="43"/>
      <c r="BD139" s="43"/>
      <c r="BE139" s="43"/>
      <c r="BF139" s="43"/>
      <c r="BG139" s="1"/>
    </row>
    <row r="140" spans="1:59" ht="15" customHeight="1" x14ac:dyDescent="0.35">
      <c r="A140" s="1"/>
      <c r="B140" s="2" t="str">
        <f t="shared" si="55"/>
        <v/>
      </c>
      <c r="C140" s="312"/>
      <c r="D140" s="330"/>
      <c r="E140" s="313"/>
      <c r="F140" s="144"/>
      <c r="G140" s="2" t="str">
        <f t="shared" si="56"/>
        <v/>
      </c>
      <c r="H140" s="146"/>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43"/>
      <c r="AN140" s="43"/>
      <c r="AO140" s="43"/>
      <c r="AP140" s="43"/>
      <c r="AQ140" s="43"/>
      <c r="AR140" s="43"/>
      <c r="AS140" s="43"/>
      <c r="AT140" s="43"/>
      <c r="AU140" s="43"/>
      <c r="AV140" s="43"/>
      <c r="AW140" s="43"/>
      <c r="AX140" s="43"/>
      <c r="AY140" s="43"/>
      <c r="AZ140" s="43"/>
      <c r="BA140" s="43"/>
      <c r="BB140" s="43"/>
      <c r="BC140" s="43"/>
      <c r="BD140" s="43"/>
      <c r="BE140" s="43"/>
      <c r="BF140" s="43"/>
      <c r="BG140" s="1"/>
    </row>
    <row r="141" spans="1:59" ht="15" customHeight="1" x14ac:dyDescent="0.35">
      <c r="A141" s="1"/>
      <c r="B141" s="2" t="str">
        <f t="shared" si="55"/>
        <v/>
      </c>
      <c r="C141" s="312"/>
      <c r="D141" s="330"/>
      <c r="E141" s="313"/>
      <c r="F141" s="151"/>
      <c r="G141" s="2" t="str">
        <f t="shared" si="56"/>
        <v/>
      </c>
      <c r="H141" s="152"/>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43"/>
      <c r="AN141" s="43"/>
      <c r="AO141" s="43"/>
      <c r="AP141" s="43"/>
      <c r="AQ141" s="43"/>
      <c r="AR141" s="43"/>
      <c r="AS141" s="43"/>
      <c r="AT141" s="43"/>
      <c r="AU141" s="43"/>
      <c r="AV141" s="43"/>
      <c r="AW141" s="43"/>
      <c r="AX141" s="43"/>
      <c r="AY141" s="43"/>
      <c r="AZ141" s="43"/>
      <c r="BA141" s="43"/>
      <c r="BB141" s="43"/>
      <c r="BC141" s="43"/>
      <c r="BD141" s="43"/>
      <c r="BE141" s="43"/>
      <c r="BF141" s="43"/>
      <c r="BG141" s="1"/>
    </row>
    <row r="142" spans="1:59" ht="15.75" customHeight="1" x14ac:dyDescent="0.35">
      <c r="A142" s="1"/>
      <c r="B142" s="2" t="str">
        <f t="shared" si="55"/>
        <v/>
      </c>
      <c r="C142" s="312"/>
      <c r="D142" s="330"/>
      <c r="E142" s="313"/>
      <c r="F142" s="144"/>
      <c r="G142" s="2" t="str">
        <f t="shared" si="56"/>
        <v/>
      </c>
      <c r="H142" s="146"/>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43"/>
      <c r="AN142" s="43"/>
      <c r="AO142" s="43"/>
      <c r="AP142" s="43"/>
      <c r="AQ142" s="43"/>
      <c r="AR142" s="43"/>
      <c r="AS142" s="43"/>
      <c r="AT142" s="43"/>
      <c r="AU142" s="43"/>
      <c r="AV142" s="43"/>
      <c r="AW142" s="43"/>
      <c r="AX142" s="43"/>
      <c r="AY142" s="43"/>
      <c r="AZ142" s="43"/>
      <c r="BA142" s="43"/>
      <c r="BB142" s="43"/>
      <c r="BC142" s="43"/>
      <c r="BD142" s="43"/>
      <c r="BE142" s="43"/>
      <c r="BF142" s="43"/>
      <c r="BG142" s="1"/>
    </row>
    <row r="143" spans="1:59" ht="13.5" customHeight="1" x14ac:dyDescent="0.35">
      <c r="A143" s="1"/>
      <c r="B143" s="2"/>
      <c r="C143" s="2"/>
      <c r="D143" s="2"/>
      <c r="E143" s="2"/>
      <c r="F143" s="2"/>
      <c r="G143" s="2"/>
      <c r="H143" s="2"/>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68"/>
      <c r="AX143" s="68"/>
      <c r="AY143" s="68"/>
      <c r="AZ143" s="68"/>
      <c r="BA143" s="68"/>
      <c r="BB143" s="68"/>
      <c r="BC143" s="68"/>
      <c r="BD143" s="68"/>
      <c r="BE143" s="68"/>
      <c r="BF143" s="68"/>
      <c r="BG143" s="1"/>
    </row>
    <row r="144" spans="1:59" ht="13.5" customHeight="1" x14ac:dyDescent="0.35">
      <c r="A144" s="1"/>
      <c r="B144" s="2"/>
      <c r="C144" s="2"/>
      <c r="D144" s="2"/>
      <c r="E144" s="2"/>
      <c r="F144" s="2"/>
      <c r="G144" s="318" t="s">
        <v>8</v>
      </c>
      <c r="H144" s="318"/>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
    </row>
    <row r="145" spans="1:59" ht="10.5" customHeight="1" x14ac:dyDescent="0.35">
      <c r="A145" s="1"/>
      <c r="B145" s="2"/>
      <c r="C145" s="319" t="str">
        <f t="shared" ref="C145:C159" si="57">IF(ISBLANK(C128),"",C128)</f>
        <v/>
      </c>
      <c r="D145" s="320"/>
      <c r="E145" s="320"/>
      <c r="F145" s="321"/>
      <c r="G145" s="322">
        <f t="shared" ref="G145:G160" si="58">+SUM(I145:BF145)</f>
        <v>0</v>
      </c>
      <c r="H145" s="322"/>
      <c r="I145" s="199" t="str">
        <f t="shared" ref="I145:AN145" si="59">IF(I128="","",$F128*I128)</f>
        <v/>
      </c>
      <c r="J145" s="199" t="str">
        <f t="shared" si="59"/>
        <v/>
      </c>
      <c r="K145" s="199" t="str">
        <f t="shared" si="59"/>
        <v/>
      </c>
      <c r="L145" s="199" t="str">
        <f t="shared" si="59"/>
        <v/>
      </c>
      <c r="M145" s="199" t="str">
        <f t="shared" si="59"/>
        <v/>
      </c>
      <c r="N145" s="199" t="str">
        <f t="shared" si="59"/>
        <v/>
      </c>
      <c r="O145" s="199" t="str">
        <f t="shared" si="59"/>
        <v/>
      </c>
      <c r="P145" s="199" t="str">
        <f t="shared" si="59"/>
        <v/>
      </c>
      <c r="Q145" s="199" t="str">
        <f t="shared" si="59"/>
        <v/>
      </c>
      <c r="R145" s="199" t="str">
        <f t="shared" si="59"/>
        <v/>
      </c>
      <c r="S145" s="199" t="str">
        <f t="shared" si="59"/>
        <v/>
      </c>
      <c r="T145" s="199" t="str">
        <f t="shared" si="59"/>
        <v/>
      </c>
      <c r="U145" s="199" t="str">
        <f t="shared" si="59"/>
        <v/>
      </c>
      <c r="V145" s="199" t="str">
        <f t="shared" si="59"/>
        <v/>
      </c>
      <c r="W145" s="199" t="str">
        <f t="shared" si="59"/>
        <v/>
      </c>
      <c r="X145" s="199" t="str">
        <f t="shared" si="59"/>
        <v/>
      </c>
      <c r="Y145" s="199" t="str">
        <f t="shared" si="59"/>
        <v/>
      </c>
      <c r="Z145" s="199" t="str">
        <f t="shared" si="59"/>
        <v/>
      </c>
      <c r="AA145" s="199" t="str">
        <f t="shared" si="59"/>
        <v/>
      </c>
      <c r="AB145" s="199" t="str">
        <f t="shared" si="59"/>
        <v/>
      </c>
      <c r="AC145" s="199" t="str">
        <f t="shared" si="59"/>
        <v/>
      </c>
      <c r="AD145" s="199" t="str">
        <f t="shared" si="59"/>
        <v/>
      </c>
      <c r="AE145" s="199" t="str">
        <f t="shared" si="59"/>
        <v/>
      </c>
      <c r="AF145" s="199" t="str">
        <f t="shared" si="59"/>
        <v/>
      </c>
      <c r="AG145" s="199" t="str">
        <f t="shared" si="59"/>
        <v/>
      </c>
      <c r="AH145" s="199" t="str">
        <f t="shared" si="59"/>
        <v/>
      </c>
      <c r="AI145" s="199" t="str">
        <f t="shared" si="59"/>
        <v/>
      </c>
      <c r="AJ145" s="199" t="str">
        <f t="shared" si="59"/>
        <v/>
      </c>
      <c r="AK145" s="199" t="str">
        <f t="shared" si="59"/>
        <v/>
      </c>
      <c r="AL145" s="199" t="str">
        <f t="shared" si="59"/>
        <v/>
      </c>
      <c r="AM145" s="199" t="str">
        <f t="shared" si="59"/>
        <v/>
      </c>
      <c r="AN145" s="199" t="str">
        <f t="shared" si="59"/>
        <v/>
      </c>
      <c r="AO145" s="199" t="str">
        <f t="shared" ref="AO145:BF145" si="60">IF(AO128="","",$F128*AO128)</f>
        <v/>
      </c>
      <c r="AP145" s="199" t="str">
        <f t="shared" si="60"/>
        <v/>
      </c>
      <c r="AQ145" s="199" t="str">
        <f t="shared" si="60"/>
        <v/>
      </c>
      <c r="AR145" s="199" t="str">
        <f t="shared" si="60"/>
        <v/>
      </c>
      <c r="AS145" s="199" t="str">
        <f t="shared" si="60"/>
        <v/>
      </c>
      <c r="AT145" s="199" t="str">
        <f t="shared" si="60"/>
        <v/>
      </c>
      <c r="AU145" s="199" t="str">
        <f t="shared" si="60"/>
        <v/>
      </c>
      <c r="AV145" s="199" t="str">
        <f t="shared" si="60"/>
        <v/>
      </c>
      <c r="AW145" s="199" t="str">
        <f t="shared" si="60"/>
        <v/>
      </c>
      <c r="AX145" s="199" t="str">
        <f t="shared" si="60"/>
        <v/>
      </c>
      <c r="AY145" s="199" t="str">
        <f t="shared" si="60"/>
        <v/>
      </c>
      <c r="AZ145" s="199" t="str">
        <f t="shared" si="60"/>
        <v/>
      </c>
      <c r="BA145" s="199" t="str">
        <f t="shared" si="60"/>
        <v/>
      </c>
      <c r="BB145" s="199" t="str">
        <f t="shared" si="60"/>
        <v/>
      </c>
      <c r="BC145" s="199" t="str">
        <f t="shared" si="60"/>
        <v/>
      </c>
      <c r="BD145" s="199" t="str">
        <f t="shared" si="60"/>
        <v/>
      </c>
      <c r="BE145" s="199" t="str">
        <f t="shared" si="60"/>
        <v/>
      </c>
      <c r="BF145" s="200" t="str">
        <f t="shared" si="60"/>
        <v/>
      </c>
      <c r="BG145" s="1"/>
    </row>
    <row r="146" spans="1:59" ht="10.5" customHeight="1" x14ac:dyDescent="0.35">
      <c r="A146" s="1"/>
      <c r="B146" s="2"/>
      <c r="C146" s="319" t="str">
        <f t="shared" si="57"/>
        <v/>
      </c>
      <c r="D146" s="320"/>
      <c r="E146" s="320"/>
      <c r="F146" s="321"/>
      <c r="G146" s="322">
        <f t="shared" si="58"/>
        <v>0</v>
      </c>
      <c r="H146" s="322"/>
      <c r="I146" s="199" t="str">
        <f t="shared" ref="I146:AN146" si="61">IF(I129="","",$F129*I129)</f>
        <v/>
      </c>
      <c r="J146" s="199" t="str">
        <f t="shared" si="61"/>
        <v/>
      </c>
      <c r="K146" s="199" t="str">
        <f t="shared" si="61"/>
        <v/>
      </c>
      <c r="L146" s="199" t="str">
        <f t="shared" si="61"/>
        <v/>
      </c>
      <c r="M146" s="199" t="str">
        <f t="shared" si="61"/>
        <v/>
      </c>
      <c r="N146" s="199" t="str">
        <f t="shared" si="61"/>
        <v/>
      </c>
      <c r="O146" s="199" t="str">
        <f t="shared" si="61"/>
        <v/>
      </c>
      <c r="P146" s="199" t="str">
        <f t="shared" si="61"/>
        <v/>
      </c>
      <c r="Q146" s="199" t="str">
        <f t="shared" si="61"/>
        <v/>
      </c>
      <c r="R146" s="199" t="str">
        <f t="shared" si="61"/>
        <v/>
      </c>
      <c r="S146" s="199" t="str">
        <f t="shared" si="61"/>
        <v/>
      </c>
      <c r="T146" s="199" t="str">
        <f t="shared" si="61"/>
        <v/>
      </c>
      <c r="U146" s="199" t="str">
        <f t="shared" si="61"/>
        <v/>
      </c>
      <c r="V146" s="199" t="str">
        <f t="shared" si="61"/>
        <v/>
      </c>
      <c r="W146" s="199" t="str">
        <f t="shared" si="61"/>
        <v/>
      </c>
      <c r="X146" s="199" t="str">
        <f t="shared" si="61"/>
        <v/>
      </c>
      <c r="Y146" s="199" t="str">
        <f t="shared" si="61"/>
        <v/>
      </c>
      <c r="Z146" s="199" t="str">
        <f t="shared" si="61"/>
        <v/>
      </c>
      <c r="AA146" s="199" t="str">
        <f t="shared" si="61"/>
        <v/>
      </c>
      <c r="AB146" s="199" t="str">
        <f t="shared" si="61"/>
        <v/>
      </c>
      <c r="AC146" s="199" t="str">
        <f t="shared" si="61"/>
        <v/>
      </c>
      <c r="AD146" s="199" t="str">
        <f t="shared" si="61"/>
        <v/>
      </c>
      <c r="AE146" s="199" t="str">
        <f t="shared" si="61"/>
        <v/>
      </c>
      <c r="AF146" s="199" t="str">
        <f t="shared" si="61"/>
        <v/>
      </c>
      <c r="AG146" s="199" t="str">
        <f t="shared" si="61"/>
        <v/>
      </c>
      <c r="AH146" s="199" t="str">
        <f t="shared" si="61"/>
        <v/>
      </c>
      <c r="AI146" s="199" t="str">
        <f t="shared" si="61"/>
        <v/>
      </c>
      <c r="AJ146" s="199" t="str">
        <f t="shared" si="61"/>
        <v/>
      </c>
      <c r="AK146" s="199" t="str">
        <f t="shared" si="61"/>
        <v/>
      </c>
      <c r="AL146" s="199" t="str">
        <f t="shared" si="61"/>
        <v/>
      </c>
      <c r="AM146" s="199" t="str">
        <f t="shared" si="61"/>
        <v/>
      </c>
      <c r="AN146" s="199" t="str">
        <f t="shared" si="61"/>
        <v/>
      </c>
      <c r="AO146" s="199" t="str">
        <f t="shared" ref="AO146:BF146" si="62">IF(AO129="","",$F129*AO129)</f>
        <v/>
      </c>
      <c r="AP146" s="199" t="str">
        <f t="shared" si="62"/>
        <v/>
      </c>
      <c r="AQ146" s="199" t="str">
        <f t="shared" si="62"/>
        <v/>
      </c>
      <c r="AR146" s="199" t="str">
        <f t="shared" si="62"/>
        <v/>
      </c>
      <c r="AS146" s="199" t="str">
        <f t="shared" si="62"/>
        <v/>
      </c>
      <c r="AT146" s="199" t="str">
        <f t="shared" si="62"/>
        <v/>
      </c>
      <c r="AU146" s="199" t="str">
        <f t="shared" si="62"/>
        <v/>
      </c>
      <c r="AV146" s="199" t="str">
        <f t="shared" si="62"/>
        <v/>
      </c>
      <c r="AW146" s="199" t="str">
        <f t="shared" si="62"/>
        <v/>
      </c>
      <c r="AX146" s="199" t="str">
        <f t="shared" si="62"/>
        <v/>
      </c>
      <c r="AY146" s="199" t="str">
        <f t="shared" si="62"/>
        <v/>
      </c>
      <c r="AZ146" s="199" t="str">
        <f t="shared" si="62"/>
        <v/>
      </c>
      <c r="BA146" s="199" t="str">
        <f t="shared" si="62"/>
        <v/>
      </c>
      <c r="BB146" s="199" t="str">
        <f t="shared" si="62"/>
        <v/>
      </c>
      <c r="BC146" s="199" t="str">
        <f t="shared" si="62"/>
        <v/>
      </c>
      <c r="BD146" s="199" t="str">
        <f t="shared" si="62"/>
        <v/>
      </c>
      <c r="BE146" s="199" t="str">
        <f t="shared" si="62"/>
        <v/>
      </c>
      <c r="BF146" s="200" t="str">
        <f t="shared" si="62"/>
        <v/>
      </c>
      <c r="BG146" s="1"/>
    </row>
    <row r="147" spans="1:59" ht="10.5" customHeight="1" x14ac:dyDescent="0.35">
      <c r="A147" s="1"/>
      <c r="B147" s="2"/>
      <c r="C147" s="319" t="str">
        <f t="shared" si="57"/>
        <v/>
      </c>
      <c r="D147" s="320"/>
      <c r="E147" s="320"/>
      <c r="F147" s="321"/>
      <c r="G147" s="322">
        <f t="shared" si="58"/>
        <v>0</v>
      </c>
      <c r="H147" s="322"/>
      <c r="I147" s="199" t="str">
        <f t="shared" ref="I147:AN147" si="63">IF(I130="","",$F130*I130)</f>
        <v/>
      </c>
      <c r="J147" s="199" t="str">
        <f t="shared" si="63"/>
        <v/>
      </c>
      <c r="K147" s="199" t="str">
        <f t="shared" si="63"/>
        <v/>
      </c>
      <c r="L147" s="199" t="str">
        <f t="shared" si="63"/>
        <v/>
      </c>
      <c r="M147" s="199" t="str">
        <f t="shared" si="63"/>
        <v/>
      </c>
      <c r="N147" s="199" t="str">
        <f t="shared" si="63"/>
        <v/>
      </c>
      <c r="O147" s="199" t="str">
        <f t="shared" si="63"/>
        <v/>
      </c>
      <c r="P147" s="199" t="str">
        <f t="shared" si="63"/>
        <v/>
      </c>
      <c r="Q147" s="199" t="str">
        <f t="shared" si="63"/>
        <v/>
      </c>
      <c r="R147" s="199" t="str">
        <f t="shared" si="63"/>
        <v/>
      </c>
      <c r="S147" s="199" t="str">
        <f t="shared" si="63"/>
        <v/>
      </c>
      <c r="T147" s="199" t="str">
        <f t="shared" si="63"/>
        <v/>
      </c>
      <c r="U147" s="199" t="str">
        <f t="shared" si="63"/>
        <v/>
      </c>
      <c r="V147" s="199" t="str">
        <f t="shared" si="63"/>
        <v/>
      </c>
      <c r="W147" s="199" t="str">
        <f t="shared" si="63"/>
        <v/>
      </c>
      <c r="X147" s="199" t="str">
        <f t="shared" si="63"/>
        <v/>
      </c>
      <c r="Y147" s="199" t="str">
        <f t="shared" si="63"/>
        <v/>
      </c>
      <c r="Z147" s="199" t="str">
        <f t="shared" si="63"/>
        <v/>
      </c>
      <c r="AA147" s="199" t="str">
        <f t="shared" si="63"/>
        <v/>
      </c>
      <c r="AB147" s="199" t="str">
        <f t="shared" si="63"/>
        <v/>
      </c>
      <c r="AC147" s="199" t="str">
        <f t="shared" si="63"/>
        <v/>
      </c>
      <c r="AD147" s="199" t="str">
        <f t="shared" si="63"/>
        <v/>
      </c>
      <c r="AE147" s="199" t="str">
        <f t="shared" si="63"/>
        <v/>
      </c>
      <c r="AF147" s="199" t="str">
        <f t="shared" si="63"/>
        <v/>
      </c>
      <c r="AG147" s="199" t="str">
        <f t="shared" si="63"/>
        <v/>
      </c>
      <c r="AH147" s="199" t="str">
        <f t="shared" si="63"/>
        <v/>
      </c>
      <c r="AI147" s="199" t="str">
        <f t="shared" si="63"/>
        <v/>
      </c>
      <c r="AJ147" s="199" t="str">
        <f t="shared" si="63"/>
        <v/>
      </c>
      <c r="AK147" s="199" t="str">
        <f t="shared" si="63"/>
        <v/>
      </c>
      <c r="AL147" s="199" t="str">
        <f t="shared" si="63"/>
        <v/>
      </c>
      <c r="AM147" s="199" t="str">
        <f t="shared" si="63"/>
        <v/>
      </c>
      <c r="AN147" s="199" t="str">
        <f t="shared" si="63"/>
        <v/>
      </c>
      <c r="AO147" s="199" t="str">
        <f t="shared" ref="AO147:BF147" si="64">IF(AO130="","",$F130*AO130)</f>
        <v/>
      </c>
      <c r="AP147" s="199" t="str">
        <f t="shared" si="64"/>
        <v/>
      </c>
      <c r="AQ147" s="199" t="str">
        <f t="shared" si="64"/>
        <v/>
      </c>
      <c r="AR147" s="199" t="str">
        <f t="shared" si="64"/>
        <v/>
      </c>
      <c r="AS147" s="199" t="str">
        <f t="shared" si="64"/>
        <v/>
      </c>
      <c r="AT147" s="199" t="str">
        <f t="shared" si="64"/>
        <v/>
      </c>
      <c r="AU147" s="199" t="str">
        <f t="shared" si="64"/>
        <v/>
      </c>
      <c r="AV147" s="199" t="str">
        <f t="shared" si="64"/>
        <v/>
      </c>
      <c r="AW147" s="199" t="str">
        <f t="shared" si="64"/>
        <v/>
      </c>
      <c r="AX147" s="199" t="str">
        <f t="shared" si="64"/>
        <v/>
      </c>
      <c r="AY147" s="199" t="str">
        <f t="shared" si="64"/>
        <v/>
      </c>
      <c r="AZ147" s="199" t="str">
        <f t="shared" si="64"/>
        <v/>
      </c>
      <c r="BA147" s="199" t="str">
        <f t="shared" si="64"/>
        <v/>
      </c>
      <c r="BB147" s="199" t="str">
        <f t="shared" si="64"/>
        <v/>
      </c>
      <c r="BC147" s="199" t="str">
        <f t="shared" si="64"/>
        <v/>
      </c>
      <c r="BD147" s="199" t="str">
        <f t="shared" si="64"/>
        <v/>
      </c>
      <c r="BE147" s="199" t="str">
        <f t="shared" si="64"/>
        <v/>
      </c>
      <c r="BF147" s="200" t="str">
        <f t="shared" si="64"/>
        <v/>
      </c>
      <c r="BG147" s="1"/>
    </row>
    <row r="148" spans="1:59" ht="10.5" customHeight="1" x14ac:dyDescent="0.35">
      <c r="A148" s="1"/>
      <c r="B148" s="2"/>
      <c r="C148" s="319" t="str">
        <f t="shared" si="57"/>
        <v/>
      </c>
      <c r="D148" s="320"/>
      <c r="E148" s="320"/>
      <c r="F148" s="321"/>
      <c r="G148" s="322">
        <f t="shared" si="58"/>
        <v>0</v>
      </c>
      <c r="H148" s="322"/>
      <c r="I148" s="199" t="str">
        <f t="shared" ref="I148:AN148" si="65">IF(I131="","",$F131*I131)</f>
        <v/>
      </c>
      <c r="J148" s="199" t="str">
        <f t="shared" si="65"/>
        <v/>
      </c>
      <c r="K148" s="199" t="str">
        <f t="shared" si="65"/>
        <v/>
      </c>
      <c r="L148" s="199" t="str">
        <f t="shared" si="65"/>
        <v/>
      </c>
      <c r="M148" s="199" t="str">
        <f t="shared" si="65"/>
        <v/>
      </c>
      <c r="N148" s="199" t="str">
        <f t="shared" si="65"/>
        <v/>
      </c>
      <c r="O148" s="199" t="str">
        <f t="shared" si="65"/>
        <v/>
      </c>
      <c r="P148" s="199" t="str">
        <f t="shared" si="65"/>
        <v/>
      </c>
      <c r="Q148" s="199" t="str">
        <f t="shared" si="65"/>
        <v/>
      </c>
      <c r="R148" s="199" t="str">
        <f t="shared" si="65"/>
        <v/>
      </c>
      <c r="S148" s="199" t="str">
        <f t="shared" si="65"/>
        <v/>
      </c>
      <c r="T148" s="199" t="str">
        <f t="shared" si="65"/>
        <v/>
      </c>
      <c r="U148" s="199" t="str">
        <f t="shared" si="65"/>
        <v/>
      </c>
      <c r="V148" s="199" t="str">
        <f t="shared" si="65"/>
        <v/>
      </c>
      <c r="W148" s="199" t="str">
        <f t="shared" si="65"/>
        <v/>
      </c>
      <c r="X148" s="199" t="str">
        <f t="shared" si="65"/>
        <v/>
      </c>
      <c r="Y148" s="199" t="str">
        <f t="shared" si="65"/>
        <v/>
      </c>
      <c r="Z148" s="199" t="str">
        <f t="shared" si="65"/>
        <v/>
      </c>
      <c r="AA148" s="199" t="str">
        <f t="shared" si="65"/>
        <v/>
      </c>
      <c r="AB148" s="199" t="str">
        <f t="shared" si="65"/>
        <v/>
      </c>
      <c r="AC148" s="199" t="str">
        <f t="shared" si="65"/>
        <v/>
      </c>
      <c r="AD148" s="199" t="str">
        <f t="shared" si="65"/>
        <v/>
      </c>
      <c r="AE148" s="199" t="str">
        <f t="shared" si="65"/>
        <v/>
      </c>
      <c r="AF148" s="199" t="str">
        <f t="shared" si="65"/>
        <v/>
      </c>
      <c r="AG148" s="199" t="str">
        <f t="shared" si="65"/>
        <v/>
      </c>
      <c r="AH148" s="199" t="str">
        <f t="shared" si="65"/>
        <v/>
      </c>
      <c r="AI148" s="199" t="str">
        <f t="shared" si="65"/>
        <v/>
      </c>
      <c r="AJ148" s="199" t="str">
        <f t="shared" si="65"/>
        <v/>
      </c>
      <c r="AK148" s="199" t="str">
        <f t="shared" si="65"/>
        <v/>
      </c>
      <c r="AL148" s="199" t="str">
        <f t="shared" si="65"/>
        <v/>
      </c>
      <c r="AM148" s="199" t="str">
        <f t="shared" si="65"/>
        <v/>
      </c>
      <c r="AN148" s="199" t="str">
        <f t="shared" si="65"/>
        <v/>
      </c>
      <c r="AO148" s="199" t="str">
        <f t="shared" ref="AO148:BF148" si="66">IF(AO131="","",$F131*AO131)</f>
        <v/>
      </c>
      <c r="AP148" s="199" t="str">
        <f t="shared" si="66"/>
        <v/>
      </c>
      <c r="AQ148" s="199" t="str">
        <f t="shared" si="66"/>
        <v/>
      </c>
      <c r="AR148" s="199" t="str">
        <f t="shared" si="66"/>
        <v/>
      </c>
      <c r="AS148" s="199" t="str">
        <f t="shared" si="66"/>
        <v/>
      </c>
      <c r="AT148" s="199" t="str">
        <f t="shared" si="66"/>
        <v/>
      </c>
      <c r="AU148" s="199" t="str">
        <f t="shared" si="66"/>
        <v/>
      </c>
      <c r="AV148" s="199" t="str">
        <f t="shared" si="66"/>
        <v/>
      </c>
      <c r="AW148" s="199" t="str">
        <f t="shared" si="66"/>
        <v/>
      </c>
      <c r="AX148" s="199" t="str">
        <f t="shared" si="66"/>
        <v/>
      </c>
      <c r="AY148" s="199" t="str">
        <f t="shared" si="66"/>
        <v/>
      </c>
      <c r="AZ148" s="199" t="str">
        <f t="shared" si="66"/>
        <v/>
      </c>
      <c r="BA148" s="199" t="str">
        <f t="shared" si="66"/>
        <v/>
      </c>
      <c r="BB148" s="199" t="str">
        <f t="shared" si="66"/>
        <v/>
      </c>
      <c r="BC148" s="199" t="str">
        <f t="shared" si="66"/>
        <v/>
      </c>
      <c r="BD148" s="199" t="str">
        <f t="shared" si="66"/>
        <v/>
      </c>
      <c r="BE148" s="199" t="str">
        <f t="shared" si="66"/>
        <v/>
      </c>
      <c r="BF148" s="200" t="str">
        <f t="shared" si="66"/>
        <v/>
      </c>
      <c r="BG148" s="1"/>
    </row>
    <row r="149" spans="1:59" ht="10.5" customHeight="1" x14ac:dyDescent="0.35">
      <c r="A149" s="1"/>
      <c r="B149" s="2"/>
      <c r="C149" s="319" t="str">
        <f t="shared" si="57"/>
        <v/>
      </c>
      <c r="D149" s="320"/>
      <c r="E149" s="320"/>
      <c r="F149" s="321"/>
      <c r="G149" s="322">
        <f t="shared" si="58"/>
        <v>0</v>
      </c>
      <c r="H149" s="322"/>
      <c r="I149" s="199" t="str">
        <f t="shared" ref="I149:AN149" si="67">IF(I132="","",$F132*I132)</f>
        <v/>
      </c>
      <c r="J149" s="199" t="str">
        <f t="shared" si="67"/>
        <v/>
      </c>
      <c r="K149" s="199" t="str">
        <f t="shared" si="67"/>
        <v/>
      </c>
      <c r="L149" s="199" t="str">
        <f t="shared" si="67"/>
        <v/>
      </c>
      <c r="M149" s="199" t="str">
        <f t="shared" si="67"/>
        <v/>
      </c>
      <c r="N149" s="199" t="str">
        <f t="shared" si="67"/>
        <v/>
      </c>
      <c r="O149" s="199" t="str">
        <f t="shared" si="67"/>
        <v/>
      </c>
      <c r="P149" s="199" t="str">
        <f t="shared" si="67"/>
        <v/>
      </c>
      <c r="Q149" s="199" t="str">
        <f t="shared" si="67"/>
        <v/>
      </c>
      <c r="R149" s="199" t="str">
        <f t="shared" si="67"/>
        <v/>
      </c>
      <c r="S149" s="199" t="str">
        <f t="shared" si="67"/>
        <v/>
      </c>
      <c r="T149" s="199" t="str">
        <f t="shared" si="67"/>
        <v/>
      </c>
      <c r="U149" s="199" t="str">
        <f t="shared" si="67"/>
        <v/>
      </c>
      <c r="V149" s="199" t="str">
        <f t="shared" si="67"/>
        <v/>
      </c>
      <c r="W149" s="199" t="str">
        <f t="shared" si="67"/>
        <v/>
      </c>
      <c r="X149" s="199" t="str">
        <f t="shared" si="67"/>
        <v/>
      </c>
      <c r="Y149" s="199" t="str">
        <f t="shared" si="67"/>
        <v/>
      </c>
      <c r="Z149" s="199" t="str">
        <f t="shared" si="67"/>
        <v/>
      </c>
      <c r="AA149" s="199" t="str">
        <f t="shared" si="67"/>
        <v/>
      </c>
      <c r="AB149" s="199" t="str">
        <f t="shared" si="67"/>
        <v/>
      </c>
      <c r="AC149" s="199" t="str">
        <f t="shared" si="67"/>
        <v/>
      </c>
      <c r="AD149" s="199" t="str">
        <f t="shared" si="67"/>
        <v/>
      </c>
      <c r="AE149" s="199" t="str">
        <f t="shared" si="67"/>
        <v/>
      </c>
      <c r="AF149" s="199" t="str">
        <f t="shared" si="67"/>
        <v/>
      </c>
      <c r="AG149" s="199" t="str">
        <f t="shared" si="67"/>
        <v/>
      </c>
      <c r="AH149" s="199" t="str">
        <f t="shared" si="67"/>
        <v/>
      </c>
      <c r="AI149" s="199" t="str">
        <f t="shared" si="67"/>
        <v/>
      </c>
      <c r="AJ149" s="199" t="str">
        <f t="shared" si="67"/>
        <v/>
      </c>
      <c r="AK149" s="199" t="str">
        <f t="shared" si="67"/>
        <v/>
      </c>
      <c r="AL149" s="199" t="str">
        <f t="shared" si="67"/>
        <v/>
      </c>
      <c r="AM149" s="199" t="str">
        <f t="shared" si="67"/>
        <v/>
      </c>
      <c r="AN149" s="199" t="str">
        <f t="shared" si="67"/>
        <v/>
      </c>
      <c r="AO149" s="199" t="str">
        <f t="shared" ref="AO149:BF149" si="68">IF(AO132="","",$F132*AO132)</f>
        <v/>
      </c>
      <c r="AP149" s="199" t="str">
        <f t="shared" si="68"/>
        <v/>
      </c>
      <c r="AQ149" s="199" t="str">
        <f t="shared" si="68"/>
        <v/>
      </c>
      <c r="AR149" s="199" t="str">
        <f t="shared" si="68"/>
        <v/>
      </c>
      <c r="AS149" s="199" t="str">
        <f t="shared" si="68"/>
        <v/>
      </c>
      <c r="AT149" s="199" t="str">
        <f t="shared" si="68"/>
        <v/>
      </c>
      <c r="AU149" s="199" t="str">
        <f t="shared" si="68"/>
        <v/>
      </c>
      <c r="AV149" s="199" t="str">
        <f t="shared" si="68"/>
        <v/>
      </c>
      <c r="AW149" s="199" t="str">
        <f t="shared" si="68"/>
        <v/>
      </c>
      <c r="AX149" s="199" t="str">
        <f t="shared" si="68"/>
        <v/>
      </c>
      <c r="AY149" s="199" t="str">
        <f t="shared" si="68"/>
        <v/>
      </c>
      <c r="AZ149" s="199" t="str">
        <f t="shared" si="68"/>
        <v/>
      </c>
      <c r="BA149" s="199" t="str">
        <f t="shared" si="68"/>
        <v/>
      </c>
      <c r="BB149" s="199" t="str">
        <f t="shared" si="68"/>
        <v/>
      </c>
      <c r="BC149" s="199" t="str">
        <f t="shared" si="68"/>
        <v/>
      </c>
      <c r="BD149" s="199" t="str">
        <f t="shared" si="68"/>
        <v/>
      </c>
      <c r="BE149" s="199" t="str">
        <f t="shared" si="68"/>
        <v/>
      </c>
      <c r="BF149" s="200" t="str">
        <f t="shared" si="68"/>
        <v/>
      </c>
      <c r="BG149" s="1"/>
    </row>
    <row r="150" spans="1:59" ht="10.5" customHeight="1" x14ac:dyDescent="0.35">
      <c r="A150" s="1"/>
      <c r="B150" s="2"/>
      <c r="C150" s="319" t="str">
        <f t="shared" si="57"/>
        <v/>
      </c>
      <c r="D150" s="320"/>
      <c r="E150" s="320"/>
      <c r="F150" s="321"/>
      <c r="G150" s="322">
        <f t="shared" si="58"/>
        <v>0</v>
      </c>
      <c r="H150" s="322"/>
      <c r="I150" s="199" t="str">
        <f t="shared" ref="I150:AN150" si="69">IF(I133="","",$F133*I133)</f>
        <v/>
      </c>
      <c r="J150" s="199" t="str">
        <f t="shared" si="69"/>
        <v/>
      </c>
      <c r="K150" s="199" t="str">
        <f t="shared" si="69"/>
        <v/>
      </c>
      <c r="L150" s="199" t="str">
        <f t="shared" si="69"/>
        <v/>
      </c>
      <c r="M150" s="199" t="str">
        <f t="shared" si="69"/>
        <v/>
      </c>
      <c r="N150" s="199" t="str">
        <f t="shared" si="69"/>
        <v/>
      </c>
      <c r="O150" s="199" t="str">
        <f t="shared" si="69"/>
        <v/>
      </c>
      <c r="P150" s="199" t="str">
        <f t="shared" si="69"/>
        <v/>
      </c>
      <c r="Q150" s="199" t="str">
        <f t="shared" si="69"/>
        <v/>
      </c>
      <c r="R150" s="199" t="str">
        <f t="shared" si="69"/>
        <v/>
      </c>
      <c r="S150" s="199" t="str">
        <f t="shared" si="69"/>
        <v/>
      </c>
      <c r="T150" s="199" t="str">
        <f t="shared" si="69"/>
        <v/>
      </c>
      <c r="U150" s="199" t="str">
        <f t="shared" si="69"/>
        <v/>
      </c>
      <c r="V150" s="199" t="str">
        <f t="shared" si="69"/>
        <v/>
      </c>
      <c r="W150" s="199" t="str">
        <f t="shared" si="69"/>
        <v/>
      </c>
      <c r="X150" s="199" t="str">
        <f t="shared" si="69"/>
        <v/>
      </c>
      <c r="Y150" s="199" t="str">
        <f t="shared" si="69"/>
        <v/>
      </c>
      <c r="Z150" s="199" t="str">
        <f t="shared" si="69"/>
        <v/>
      </c>
      <c r="AA150" s="199" t="str">
        <f t="shared" si="69"/>
        <v/>
      </c>
      <c r="AB150" s="199" t="str">
        <f t="shared" si="69"/>
        <v/>
      </c>
      <c r="AC150" s="199" t="str">
        <f t="shared" si="69"/>
        <v/>
      </c>
      <c r="AD150" s="199" t="str">
        <f t="shared" si="69"/>
        <v/>
      </c>
      <c r="AE150" s="199" t="str">
        <f t="shared" si="69"/>
        <v/>
      </c>
      <c r="AF150" s="199" t="str">
        <f t="shared" si="69"/>
        <v/>
      </c>
      <c r="AG150" s="199" t="str">
        <f t="shared" si="69"/>
        <v/>
      </c>
      <c r="AH150" s="199" t="str">
        <f t="shared" si="69"/>
        <v/>
      </c>
      <c r="AI150" s="199" t="str">
        <f t="shared" si="69"/>
        <v/>
      </c>
      <c r="AJ150" s="199" t="str">
        <f t="shared" si="69"/>
        <v/>
      </c>
      <c r="AK150" s="199" t="str">
        <f t="shared" si="69"/>
        <v/>
      </c>
      <c r="AL150" s="199" t="str">
        <f t="shared" si="69"/>
        <v/>
      </c>
      <c r="AM150" s="199" t="str">
        <f t="shared" si="69"/>
        <v/>
      </c>
      <c r="AN150" s="199" t="str">
        <f t="shared" si="69"/>
        <v/>
      </c>
      <c r="AO150" s="199" t="str">
        <f t="shared" ref="AO150:BF150" si="70">IF(AO133="","",$F133*AO133)</f>
        <v/>
      </c>
      <c r="AP150" s="199" t="str">
        <f t="shared" si="70"/>
        <v/>
      </c>
      <c r="AQ150" s="199" t="str">
        <f t="shared" si="70"/>
        <v/>
      </c>
      <c r="AR150" s="199" t="str">
        <f t="shared" si="70"/>
        <v/>
      </c>
      <c r="AS150" s="199" t="str">
        <f t="shared" si="70"/>
        <v/>
      </c>
      <c r="AT150" s="199" t="str">
        <f t="shared" si="70"/>
        <v/>
      </c>
      <c r="AU150" s="199" t="str">
        <f t="shared" si="70"/>
        <v/>
      </c>
      <c r="AV150" s="199" t="str">
        <f t="shared" si="70"/>
        <v/>
      </c>
      <c r="AW150" s="199" t="str">
        <f t="shared" si="70"/>
        <v/>
      </c>
      <c r="AX150" s="199" t="str">
        <f t="shared" si="70"/>
        <v/>
      </c>
      <c r="AY150" s="199" t="str">
        <f t="shared" si="70"/>
        <v/>
      </c>
      <c r="AZ150" s="199" t="str">
        <f t="shared" si="70"/>
        <v/>
      </c>
      <c r="BA150" s="199" t="str">
        <f t="shared" si="70"/>
        <v/>
      </c>
      <c r="BB150" s="199" t="str">
        <f t="shared" si="70"/>
        <v/>
      </c>
      <c r="BC150" s="199" t="str">
        <f t="shared" si="70"/>
        <v/>
      </c>
      <c r="BD150" s="199" t="str">
        <f t="shared" si="70"/>
        <v/>
      </c>
      <c r="BE150" s="199" t="str">
        <f t="shared" si="70"/>
        <v/>
      </c>
      <c r="BF150" s="200" t="str">
        <f t="shared" si="70"/>
        <v/>
      </c>
      <c r="BG150" s="1"/>
    </row>
    <row r="151" spans="1:59" ht="10.5" customHeight="1" x14ac:dyDescent="0.35">
      <c r="A151" s="1"/>
      <c r="B151" s="2"/>
      <c r="C151" s="319" t="str">
        <f t="shared" si="57"/>
        <v/>
      </c>
      <c r="D151" s="320"/>
      <c r="E151" s="320"/>
      <c r="F151" s="321"/>
      <c r="G151" s="322">
        <f t="shared" si="58"/>
        <v>0</v>
      </c>
      <c r="H151" s="322"/>
      <c r="I151" s="199" t="str">
        <f t="shared" ref="I151:AN151" si="71">IF(I134="","",$F134*I134)</f>
        <v/>
      </c>
      <c r="J151" s="199" t="str">
        <f t="shared" si="71"/>
        <v/>
      </c>
      <c r="K151" s="199" t="str">
        <f t="shared" si="71"/>
        <v/>
      </c>
      <c r="L151" s="199" t="str">
        <f t="shared" si="71"/>
        <v/>
      </c>
      <c r="M151" s="199" t="str">
        <f t="shared" si="71"/>
        <v/>
      </c>
      <c r="N151" s="199" t="str">
        <f t="shared" si="71"/>
        <v/>
      </c>
      <c r="O151" s="199" t="str">
        <f t="shared" si="71"/>
        <v/>
      </c>
      <c r="P151" s="199" t="str">
        <f t="shared" si="71"/>
        <v/>
      </c>
      <c r="Q151" s="199" t="str">
        <f t="shared" si="71"/>
        <v/>
      </c>
      <c r="R151" s="199" t="str">
        <f t="shared" si="71"/>
        <v/>
      </c>
      <c r="S151" s="199" t="str">
        <f t="shared" si="71"/>
        <v/>
      </c>
      <c r="T151" s="199" t="str">
        <f t="shared" si="71"/>
        <v/>
      </c>
      <c r="U151" s="199" t="str">
        <f t="shared" si="71"/>
        <v/>
      </c>
      <c r="V151" s="199" t="str">
        <f t="shared" si="71"/>
        <v/>
      </c>
      <c r="W151" s="199" t="str">
        <f t="shared" si="71"/>
        <v/>
      </c>
      <c r="X151" s="199" t="str">
        <f t="shared" si="71"/>
        <v/>
      </c>
      <c r="Y151" s="199" t="str">
        <f t="shared" si="71"/>
        <v/>
      </c>
      <c r="Z151" s="199" t="str">
        <f t="shared" si="71"/>
        <v/>
      </c>
      <c r="AA151" s="199" t="str">
        <f t="shared" si="71"/>
        <v/>
      </c>
      <c r="AB151" s="199" t="str">
        <f t="shared" si="71"/>
        <v/>
      </c>
      <c r="AC151" s="199" t="str">
        <f t="shared" si="71"/>
        <v/>
      </c>
      <c r="AD151" s="199" t="str">
        <f t="shared" si="71"/>
        <v/>
      </c>
      <c r="AE151" s="199" t="str">
        <f t="shared" si="71"/>
        <v/>
      </c>
      <c r="AF151" s="199" t="str">
        <f t="shared" si="71"/>
        <v/>
      </c>
      <c r="AG151" s="199" t="str">
        <f t="shared" si="71"/>
        <v/>
      </c>
      <c r="AH151" s="199" t="str">
        <f t="shared" si="71"/>
        <v/>
      </c>
      <c r="AI151" s="199" t="str">
        <f t="shared" si="71"/>
        <v/>
      </c>
      <c r="AJ151" s="199" t="str">
        <f t="shared" si="71"/>
        <v/>
      </c>
      <c r="AK151" s="199" t="str">
        <f t="shared" si="71"/>
        <v/>
      </c>
      <c r="AL151" s="199" t="str">
        <f t="shared" si="71"/>
        <v/>
      </c>
      <c r="AM151" s="199" t="str">
        <f t="shared" si="71"/>
        <v/>
      </c>
      <c r="AN151" s="199" t="str">
        <f t="shared" si="71"/>
        <v/>
      </c>
      <c r="AO151" s="199" t="str">
        <f t="shared" ref="AO151:BF151" si="72">IF(AO134="","",$F134*AO134)</f>
        <v/>
      </c>
      <c r="AP151" s="199" t="str">
        <f t="shared" si="72"/>
        <v/>
      </c>
      <c r="AQ151" s="199" t="str">
        <f t="shared" si="72"/>
        <v/>
      </c>
      <c r="AR151" s="199" t="str">
        <f t="shared" si="72"/>
        <v/>
      </c>
      <c r="AS151" s="199" t="str">
        <f t="shared" si="72"/>
        <v/>
      </c>
      <c r="AT151" s="199" t="str">
        <f t="shared" si="72"/>
        <v/>
      </c>
      <c r="AU151" s="199" t="str">
        <f t="shared" si="72"/>
        <v/>
      </c>
      <c r="AV151" s="199" t="str">
        <f t="shared" si="72"/>
        <v/>
      </c>
      <c r="AW151" s="199" t="str">
        <f t="shared" si="72"/>
        <v/>
      </c>
      <c r="AX151" s="199" t="str">
        <f t="shared" si="72"/>
        <v/>
      </c>
      <c r="AY151" s="199" t="str">
        <f t="shared" si="72"/>
        <v/>
      </c>
      <c r="AZ151" s="199" t="str">
        <f t="shared" si="72"/>
        <v/>
      </c>
      <c r="BA151" s="199" t="str">
        <f t="shared" si="72"/>
        <v/>
      </c>
      <c r="BB151" s="199" t="str">
        <f t="shared" si="72"/>
        <v/>
      </c>
      <c r="BC151" s="199" t="str">
        <f t="shared" si="72"/>
        <v/>
      </c>
      <c r="BD151" s="199" t="str">
        <f t="shared" si="72"/>
        <v/>
      </c>
      <c r="BE151" s="199" t="str">
        <f t="shared" si="72"/>
        <v/>
      </c>
      <c r="BF151" s="200" t="str">
        <f t="shared" si="72"/>
        <v/>
      </c>
      <c r="BG151" s="1"/>
    </row>
    <row r="152" spans="1:59" ht="10.5" customHeight="1" x14ac:dyDescent="0.35">
      <c r="A152" s="1"/>
      <c r="B152" s="2"/>
      <c r="C152" s="319" t="str">
        <f t="shared" si="57"/>
        <v/>
      </c>
      <c r="D152" s="320"/>
      <c r="E152" s="320"/>
      <c r="F152" s="321"/>
      <c r="G152" s="322">
        <f t="shared" si="58"/>
        <v>0</v>
      </c>
      <c r="H152" s="322"/>
      <c r="I152" s="199" t="str">
        <f t="shared" ref="I152:AN152" si="73">IF(I135="","",$F135*I135)</f>
        <v/>
      </c>
      <c r="J152" s="199" t="str">
        <f t="shared" si="73"/>
        <v/>
      </c>
      <c r="K152" s="199" t="str">
        <f t="shared" si="73"/>
        <v/>
      </c>
      <c r="L152" s="199" t="str">
        <f t="shared" si="73"/>
        <v/>
      </c>
      <c r="M152" s="199" t="str">
        <f t="shared" si="73"/>
        <v/>
      </c>
      <c r="N152" s="199" t="str">
        <f t="shared" si="73"/>
        <v/>
      </c>
      <c r="O152" s="199" t="str">
        <f t="shared" si="73"/>
        <v/>
      </c>
      <c r="P152" s="199" t="str">
        <f t="shared" si="73"/>
        <v/>
      </c>
      <c r="Q152" s="199" t="str">
        <f t="shared" si="73"/>
        <v/>
      </c>
      <c r="R152" s="199" t="str">
        <f t="shared" si="73"/>
        <v/>
      </c>
      <c r="S152" s="199" t="str">
        <f t="shared" si="73"/>
        <v/>
      </c>
      <c r="T152" s="199" t="str">
        <f t="shared" si="73"/>
        <v/>
      </c>
      <c r="U152" s="199" t="str">
        <f t="shared" si="73"/>
        <v/>
      </c>
      <c r="V152" s="199" t="str">
        <f t="shared" si="73"/>
        <v/>
      </c>
      <c r="W152" s="199" t="str">
        <f t="shared" si="73"/>
        <v/>
      </c>
      <c r="X152" s="199" t="str">
        <f t="shared" si="73"/>
        <v/>
      </c>
      <c r="Y152" s="199" t="str">
        <f t="shared" si="73"/>
        <v/>
      </c>
      <c r="Z152" s="199" t="str">
        <f t="shared" si="73"/>
        <v/>
      </c>
      <c r="AA152" s="199" t="str">
        <f t="shared" si="73"/>
        <v/>
      </c>
      <c r="AB152" s="199" t="str">
        <f t="shared" si="73"/>
        <v/>
      </c>
      <c r="AC152" s="199" t="str">
        <f t="shared" si="73"/>
        <v/>
      </c>
      <c r="AD152" s="199" t="str">
        <f t="shared" si="73"/>
        <v/>
      </c>
      <c r="AE152" s="199" t="str">
        <f t="shared" si="73"/>
        <v/>
      </c>
      <c r="AF152" s="199" t="str">
        <f t="shared" si="73"/>
        <v/>
      </c>
      <c r="AG152" s="199" t="str">
        <f t="shared" si="73"/>
        <v/>
      </c>
      <c r="AH152" s="199" t="str">
        <f t="shared" si="73"/>
        <v/>
      </c>
      <c r="AI152" s="199" t="str">
        <f t="shared" si="73"/>
        <v/>
      </c>
      <c r="AJ152" s="199" t="str">
        <f t="shared" si="73"/>
        <v/>
      </c>
      <c r="AK152" s="199" t="str">
        <f t="shared" si="73"/>
        <v/>
      </c>
      <c r="AL152" s="199" t="str">
        <f t="shared" si="73"/>
        <v/>
      </c>
      <c r="AM152" s="199" t="str">
        <f t="shared" si="73"/>
        <v/>
      </c>
      <c r="AN152" s="199" t="str">
        <f t="shared" si="73"/>
        <v/>
      </c>
      <c r="AO152" s="199" t="str">
        <f t="shared" ref="AO152:BF152" si="74">IF(AO135="","",$F135*AO135)</f>
        <v/>
      </c>
      <c r="AP152" s="199" t="str">
        <f t="shared" si="74"/>
        <v/>
      </c>
      <c r="AQ152" s="199" t="str">
        <f t="shared" si="74"/>
        <v/>
      </c>
      <c r="AR152" s="199" t="str">
        <f t="shared" si="74"/>
        <v/>
      </c>
      <c r="AS152" s="199" t="str">
        <f t="shared" si="74"/>
        <v/>
      </c>
      <c r="AT152" s="199" t="str">
        <f t="shared" si="74"/>
        <v/>
      </c>
      <c r="AU152" s="199" t="str">
        <f t="shared" si="74"/>
        <v/>
      </c>
      <c r="AV152" s="199" t="str">
        <f t="shared" si="74"/>
        <v/>
      </c>
      <c r="AW152" s="199" t="str">
        <f t="shared" si="74"/>
        <v/>
      </c>
      <c r="AX152" s="199" t="str">
        <f t="shared" si="74"/>
        <v/>
      </c>
      <c r="AY152" s="199" t="str">
        <f t="shared" si="74"/>
        <v/>
      </c>
      <c r="AZ152" s="199" t="str">
        <f t="shared" si="74"/>
        <v/>
      </c>
      <c r="BA152" s="199" t="str">
        <f t="shared" si="74"/>
        <v/>
      </c>
      <c r="BB152" s="199" t="str">
        <f t="shared" si="74"/>
        <v/>
      </c>
      <c r="BC152" s="199" t="str">
        <f t="shared" si="74"/>
        <v/>
      </c>
      <c r="BD152" s="199" t="str">
        <f t="shared" si="74"/>
        <v/>
      </c>
      <c r="BE152" s="199" t="str">
        <f t="shared" si="74"/>
        <v/>
      </c>
      <c r="BF152" s="200" t="str">
        <f t="shared" si="74"/>
        <v/>
      </c>
      <c r="BG152" s="1"/>
    </row>
    <row r="153" spans="1:59" ht="10.5" customHeight="1" x14ac:dyDescent="0.35">
      <c r="A153" s="1"/>
      <c r="B153" s="2"/>
      <c r="C153" s="319" t="str">
        <f t="shared" si="57"/>
        <v/>
      </c>
      <c r="D153" s="320"/>
      <c r="E153" s="320"/>
      <c r="F153" s="321"/>
      <c r="G153" s="322">
        <f t="shared" si="58"/>
        <v>0</v>
      </c>
      <c r="H153" s="322"/>
      <c r="I153" s="199" t="str">
        <f t="shared" ref="I153:AN153" si="75">IF(I136="","",$F136*I136)</f>
        <v/>
      </c>
      <c r="J153" s="199" t="str">
        <f t="shared" si="75"/>
        <v/>
      </c>
      <c r="K153" s="199" t="str">
        <f t="shared" si="75"/>
        <v/>
      </c>
      <c r="L153" s="199" t="str">
        <f t="shared" si="75"/>
        <v/>
      </c>
      <c r="M153" s="199" t="str">
        <f t="shared" si="75"/>
        <v/>
      </c>
      <c r="N153" s="199" t="str">
        <f t="shared" si="75"/>
        <v/>
      </c>
      <c r="O153" s="199" t="str">
        <f t="shared" si="75"/>
        <v/>
      </c>
      <c r="P153" s="199" t="str">
        <f t="shared" si="75"/>
        <v/>
      </c>
      <c r="Q153" s="199" t="str">
        <f t="shared" si="75"/>
        <v/>
      </c>
      <c r="R153" s="199" t="str">
        <f t="shared" si="75"/>
        <v/>
      </c>
      <c r="S153" s="199" t="str">
        <f t="shared" si="75"/>
        <v/>
      </c>
      <c r="T153" s="199" t="str">
        <f t="shared" si="75"/>
        <v/>
      </c>
      <c r="U153" s="199" t="str">
        <f t="shared" si="75"/>
        <v/>
      </c>
      <c r="V153" s="199" t="str">
        <f t="shared" si="75"/>
        <v/>
      </c>
      <c r="W153" s="199" t="str">
        <f t="shared" si="75"/>
        <v/>
      </c>
      <c r="X153" s="199" t="str">
        <f t="shared" si="75"/>
        <v/>
      </c>
      <c r="Y153" s="199" t="str">
        <f t="shared" si="75"/>
        <v/>
      </c>
      <c r="Z153" s="199" t="str">
        <f t="shared" si="75"/>
        <v/>
      </c>
      <c r="AA153" s="199" t="str">
        <f t="shared" si="75"/>
        <v/>
      </c>
      <c r="AB153" s="199" t="str">
        <f t="shared" si="75"/>
        <v/>
      </c>
      <c r="AC153" s="199" t="str">
        <f t="shared" si="75"/>
        <v/>
      </c>
      <c r="AD153" s="199" t="str">
        <f t="shared" si="75"/>
        <v/>
      </c>
      <c r="AE153" s="199" t="str">
        <f t="shared" si="75"/>
        <v/>
      </c>
      <c r="AF153" s="199" t="str">
        <f t="shared" si="75"/>
        <v/>
      </c>
      <c r="AG153" s="199" t="str">
        <f t="shared" si="75"/>
        <v/>
      </c>
      <c r="AH153" s="199" t="str">
        <f t="shared" si="75"/>
        <v/>
      </c>
      <c r="AI153" s="199" t="str">
        <f t="shared" si="75"/>
        <v/>
      </c>
      <c r="AJ153" s="199" t="str">
        <f t="shared" si="75"/>
        <v/>
      </c>
      <c r="AK153" s="199" t="str">
        <f t="shared" si="75"/>
        <v/>
      </c>
      <c r="AL153" s="199" t="str">
        <f t="shared" si="75"/>
        <v/>
      </c>
      <c r="AM153" s="199" t="str">
        <f t="shared" si="75"/>
        <v/>
      </c>
      <c r="AN153" s="199" t="str">
        <f t="shared" si="75"/>
        <v/>
      </c>
      <c r="AO153" s="199" t="str">
        <f t="shared" ref="AO153:BF153" si="76">IF(AO136="","",$F136*AO136)</f>
        <v/>
      </c>
      <c r="AP153" s="199" t="str">
        <f t="shared" si="76"/>
        <v/>
      </c>
      <c r="AQ153" s="199" t="str">
        <f t="shared" si="76"/>
        <v/>
      </c>
      <c r="AR153" s="199" t="str">
        <f t="shared" si="76"/>
        <v/>
      </c>
      <c r="AS153" s="199" t="str">
        <f t="shared" si="76"/>
        <v/>
      </c>
      <c r="AT153" s="199" t="str">
        <f t="shared" si="76"/>
        <v/>
      </c>
      <c r="AU153" s="199" t="str">
        <f t="shared" si="76"/>
        <v/>
      </c>
      <c r="AV153" s="199" t="str">
        <f t="shared" si="76"/>
        <v/>
      </c>
      <c r="AW153" s="199" t="str">
        <f t="shared" si="76"/>
        <v/>
      </c>
      <c r="AX153" s="199" t="str">
        <f t="shared" si="76"/>
        <v/>
      </c>
      <c r="AY153" s="199" t="str">
        <f t="shared" si="76"/>
        <v/>
      </c>
      <c r="AZ153" s="199" t="str">
        <f t="shared" si="76"/>
        <v/>
      </c>
      <c r="BA153" s="199" t="str">
        <f t="shared" si="76"/>
        <v/>
      </c>
      <c r="BB153" s="199" t="str">
        <f t="shared" si="76"/>
        <v/>
      </c>
      <c r="BC153" s="199" t="str">
        <f t="shared" si="76"/>
        <v/>
      </c>
      <c r="BD153" s="199" t="str">
        <f t="shared" si="76"/>
        <v/>
      </c>
      <c r="BE153" s="199" t="str">
        <f t="shared" si="76"/>
        <v/>
      </c>
      <c r="BF153" s="200" t="str">
        <f t="shared" si="76"/>
        <v/>
      </c>
      <c r="BG153" s="1"/>
    </row>
    <row r="154" spans="1:59" ht="10.5" customHeight="1" x14ac:dyDescent="0.35">
      <c r="A154" s="1"/>
      <c r="B154" s="2"/>
      <c r="C154" s="319" t="str">
        <f t="shared" si="57"/>
        <v/>
      </c>
      <c r="D154" s="320"/>
      <c r="E154" s="320"/>
      <c r="F154" s="321"/>
      <c r="G154" s="322">
        <f t="shared" si="58"/>
        <v>0</v>
      </c>
      <c r="H154" s="322"/>
      <c r="I154" s="199" t="str">
        <f t="shared" ref="I154:AN154" si="77">IF(I137="","",$F137*I137)</f>
        <v/>
      </c>
      <c r="J154" s="199" t="str">
        <f t="shared" si="77"/>
        <v/>
      </c>
      <c r="K154" s="199" t="str">
        <f t="shared" si="77"/>
        <v/>
      </c>
      <c r="L154" s="199" t="str">
        <f t="shared" si="77"/>
        <v/>
      </c>
      <c r="M154" s="199" t="str">
        <f t="shared" si="77"/>
        <v/>
      </c>
      <c r="N154" s="199" t="str">
        <f t="shared" si="77"/>
        <v/>
      </c>
      <c r="O154" s="199" t="str">
        <f t="shared" si="77"/>
        <v/>
      </c>
      <c r="P154" s="199" t="str">
        <f t="shared" si="77"/>
        <v/>
      </c>
      <c r="Q154" s="199" t="str">
        <f t="shared" si="77"/>
        <v/>
      </c>
      <c r="R154" s="199" t="str">
        <f t="shared" si="77"/>
        <v/>
      </c>
      <c r="S154" s="199" t="str">
        <f t="shared" si="77"/>
        <v/>
      </c>
      <c r="T154" s="199" t="str">
        <f t="shared" si="77"/>
        <v/>
      </c>
      <c r="U154" s="199" t="str">
        <f t="shared" si="77"/>
        <v/>
      </c>
      <c r="V154" s="199" t="str">
        <f t="shared" si="77"/>
        <v/>
      </c>
      <c r="W154" s="199" t="str">
        <f t="shared" si="77"/>
        <v/>
      </c>
      <c r="X154" s="199" t="str">
        <f t="shared" si="77"/>
        <v/>
      </c>
      <c r="Y154" s="199" t="str">
        <f t="shared" si="77"/>
        <v/>
      </c>
      <c r="Z154" s="199" t="str">
        <f t="shared" si="77"/>
        <v/>
      </c>
      <c r="AA154" s="199" t="str">
        <f t="shared" si="77"/>
        <v/>
      </c>
      <c r="AB154" s="199" t="str">
        <f t="shared" si="77"/>
        <v/>
      </c>
      <c r="AC154" s="199" t="str">
        <f t="shared" si="77"/>
        <v/>
      </c>
      <c r="AD154" s="199" t="str">
        <f t="shared" si="77"/>
        <v/>
      </c>
      <c r="AE154" s="199" t="str">
        <f t="shared" si="77"/>
        <v/>
      </c>
      <c r="AF154" s="199" t="str">
        <f t="shared" si="77"/>
        <v/>
      </c>
      <c r="AG154" s="199" t="str">
        <f t="shared" si="77"/>
        <v/>
      </c>
      <c r="AH154" s="199" t="str">
        <f t="shared" si="77"/>
        <v/>
      </c>
      <c r="AI154" s="199" t="str">
        <f t="shared" si="77"/>
        <v/>
      </c>
      <c r="AJ154" s="199" t="str">
        <f t="shared" si="77"/>
        <v/>
      </c>
      <c r="AK154" s="199" t="str">
        <f t="shared" si="77"/>
        <v/>
      </c>
      <c r="AL154" s="199" t="str">
        <f t="shared" si="77"/>
        <v/>
      </c>
      <c r="AM154" s="199" t="str">
        <f t="shared" si="77"/>
        <v/>
      </c>
      <c r="AN154" s="199" t="str">
        <f t="shared" si="77"/>
        <v/>
      </c>
      <c r="AO154" s="199" t="str">
        <f t="shared" ref="AO154:BF154" si="78">IF(AO137="","",$F137*AO137)</f>
        <v/>
      </c>
      <c r="AP154" s="199" t="str">
        <f t="shared" si="78"/>
        <v/>
      </c>
      <c r="AQ154" s="199" t="str">
        <f t="shared" si="78"/>
        <v/>
      </c>
      <c r="AR154" s="199" t="str">
        <f t="shared" si="78"/>
        <v/>
      </c>
      <c r="AS154" s="199" t="str">
        <f t="shared" si="78"/>
        <v/>
      </c>
      <c r="AT154" s="199" t="str">
        <f t="shared" si="78"/>
        <v/>
      </c>
      <c r="AU154" s="199" t="str">
        <f t="shared" si="78"/>
        <v/>
      </c>
      <c r="AV154" s="199" t="str">
        <f t="shared" si="78"/>
        <v/>
      </c>
      <c r="AW154" s="199" t="str">
        <f t="shared" si="78"/>
        <v/>
      </c>
      <c r="AX154" s="199" t="str">
        <f t="shared" si="78"/>
        <v/>
      </c>
      <c r="AY154" s="199" t="str">
        <f t="shared" si="78"/>
        <v/>
      </c>
      <c r="AZ154" s="199" t="str">
        <f t="shared" si="78"/>
        <v/>
      </c>
      <c r="BA154" s="199" t="str">
        <f t="shared" si="78"/>
        <v/>
      </c>
      <c r="BB154" s="199" t="str">
        <f t="shared" si="78"/>
        <v/>
      </c>
      <c r="BC154" s="199" t="str">
        <f t="shared" si="78"/>
        <v/>
      </c>
      <c r="BD154" s="199" t="str">
        <f t="shared" si="78"/>
        <v/>
      </c>
      <c r="BE154" s="199" t="str">
        <f t="shared" si="78"/>
        <v/>
      </c>
      <c r="BF154" s="200" t="str">
        <f t="shared" si="78"/>
        <v/>
      </c>
      <c r="BG154" s="1"/>
    </row>
    <row r="155" spans="1:59" ht="10.5" customHeight="1" x14ac:dyDescent="0.35">
      <c r="A155" s="1"/>
      <c r="B155" s="2"/>
      <c r="C155" s="319" t="str">
        <f t="shared" si="57"/>
        <v/>
      </c>
      <c r="D155" s="320"/>
      <c r="E155" s="320"/>
      <c r="F155" s="321"/>
      <c r="G155" s="322">
        <f t="shared" si="58"/>
        <v>0</v>
      </c>
      <c r="H155" s="322"/>
      <c r="I155" s="199" t="str">
        <f t="shared" ref="I155:AN155" si="79">IF(I138="","",$F138*I138)</f>
        <v/>
      </c>
      <c r="J155" s="199" t="str">
        <f t="shared" si="79"/>
        <v/>
      </c>
      <c r="K155" s="199" t="str">
        <f t="shared" si="79"/>
        <v/>
      </c>
      <c r="L155" s="199" t="str">
        <f t="shared" si="79"/>
        <v/>
      </c>
      <c r="M155" s="199" t="str">
        <f t="shared" si="79"/>
        <v/>
      </c>
      <c r="N155" s="199" t="str">
        <f t="shared" si="79"/>
        <v/>
      </c>
      <c r="O155" s="199" t="str">
        <f t="shared" si="79"/>
        <v/>
      </c>
      <c r="P155" s="199" t="str">
        <f t="shared" si="79"/>
        <v/>
      </c>
      <c r="Q155" s="199" t="str">
        <f t="shared" si="79"/>
        <v/>
      </c>
      <c r="R155" s="199" t="str">
        <f t="shared" si="79"/>
        <v/>
      </c>
      <c r="S155" s="199" t="str">
        <f t="shared" si="79"/>
        <v/>
      </c>
      <c r="T155" s="199" t="str">
        <f t="shared" si="79"/>
        <v/>
      </c>
      <c r="U155" s="199" t="str">
        <f t="shared" si="79"/>
        <v/>
      </c>
      <c r="V155" s="199" t="str">
        <f t="shared" si="79"/>
        <v/>
      </c>
      <c r="W155" s="199" t="str">
        <f t="shared" si="79"/>
        <v/>
      </c>
      <c r="X155" s="199" t="str">
        <f t="shared" si="79"/>
        <v/>
      </c>
      <c r="Y155" s="199" t="str">
        <f t="shared" si="79"/>
        <v/>
      </c>
      <c r="Z155" s="199" t="str">
        <f t="shared" si="79"/>
        <v/>
      </c>
      <c r="AA155" s="199" t="str">
        <f t="shared" si="79"/>
        <v/>
      </c>
      <c r="AB155" s="199" t="str">
        <f t="shared" si="79"/>
        <v/>
      </c>
      <c r="AC155" s="199" t="str">
        <f t="shared" si="79"/>
        <v/>
      </c>
      <c r="AD155" s="199" t="str">
        <f t="shared" si="79"/>
        <v/>
      </c>
      <c r="AE155" s="199" t="str">
        <f t="shared" si="79"/>
        <v/>
      </c>
      <c r="AF155" s="199" t="str">
        <f t="shared" si="79"/>
        <v/>
      </c>
      <c r="AG155" s="199" t="str">
        <f t="shared" si="79"/>
        <v/>
      </c>
      <c r="AH155" s="199" t="str">
        <f t="shared" si="79"/>
        <v/>
      </c>
      <c r="AI155" s="199" t="str">
        <f t="shared" si="79"/>
        <v/>
      </c>
      <c r="AJ155" s="199" t="str">
        <f t="shared" si="79"/>
        <v/>
      </c>
      <c r="AK155" s="199" t="str">
        <f t="shared" si="79"/>
        <v/>
      </c>
      <c r="AL155" s="199" t="str">
        <f t="shared" si="79"/>
        <v/>
      </c>
      <c r="AM155" s="199" t="str">
        <f t="shared" si="79"/>
        <v/>
      </c>
      <c r="AN155" s="199" t="str">
        <f t="shared" si="79"/>
        <v/>
      </c>
      <c r="AO155" s="199" t="str">
        <f t="shared" ref="AO155:BF155" si="80">IF(AO138="","",$F138*AO138)</f>
        <v/>
      </c>
      <c r="AP155" s="199" t="str">
        <f t="shared" si="80"/>
        <v/>
      </c>
      <c r="AQ155" s="199" t="str">
        <f t="shared" si="80"/>
        <v/>
      </c>
      <c r="AR155" s="199" t="str">
        <f t="shared" si="80"/>
        <v/>
      </c>
      <c r="AS155" s="199" t="str">
        <f t="shared" si="80"/>
        <v/>
      </c>
      <c r="AT155" s="199" t="str">
        <f t="shared" si="80"/>
        <v/>
      </c>
      <c r="AU155" s="199" t="str">
        <f t="shared" si="80"/>
        <v/>
      </c>
      <c r="AV155" s="199" t="str">
        <f t="shared" si="80"/>
        <v/>
      </c>
      <c r="AW155" s="199" t="str">
        <f t="shared" si="80"/>
        <v/>
      </c>
      <c r="AX155" s="199" t="str">
        <f t="shared" si="80"/>
        <v/>
      </c>
      <c r="AY155" s="199" t="str">
        <f t="shared" si="80"/>
        <v/>
      </c>
      <c r="AZ155" s="199" t="str">
        <f t="shared" si="80"/>
        <v/>
      </c>
      <c r="BA155" s="199" t="str">
        <f t="shared" si="80"/>
        <v/>
      </c>
      <c r="BB155" s="199" t="str">
        <f t="shared" si="80"/>
        <v/>
      </c>
      <c r="BC155" s="199" t="str">
        <f t="shared" si="80"/>
        <v/>
      </c>
      <c r="BD155" s="199" t="str">
        <f t="shared" si="80"/>
        <v/>
      </c>
      <c r="BE155" s="199" t="str">
        <f t="shared" si="80"/>
        <v/>
      </c>
      <c r="BF155" s="200" t="str">
        <f t="shared" si="80"/>
        <v/>
      </c>
      <c r="BG155" s="1"/>
    </row>
    <row r="156" spans="1:59" ht="10.5" customHeight="1" x14ac:dyDescent="0.35">
      <c r="A156" s="1"/>
      <c r="B156" s="2"/>
      <c r="C156" s="319" t="str">
        <f t="shared" si="57"/>
        <v/>
      </c>
      <c r="D156" s="320"/>
      <c r="E156" s="320"/>
      <c r="F156" s="321"/>
      <c r="G156" s="322">
        <f t="shared" si="58"/>
        <v>0</v>
      </c>
      <c r="H156" s="322"/>
      <c r="I156" s="199" t="str">
        <f t="shared" ref="I156:AN156" si="81">IF(I139="","",$F139*I139)</f>
        <v/>
      </c>
      <c r="J156" s="199" t="str">
        <f t="shared" si="81"/>
        <v/>
      </c>
      <c r="K156" s="199" t="str">
        <f t="shared" si="81"/>
        <v/>
      </c>
      <c r="L156" s="199" t="str">
        <f t="shared" si="81"/>
        <v/>
      </c>
      <c r="M156" s="199" t="str">
        <f t="shared" si="81"/>
        <v/>
      </c>
      <c r="N156" s="199" t="str">
        <f t="shared" si="81"/>
        <v/>
      </c>
      <c r="O156" s="199" t="str">
        <f t="shared" si="81"/>
        <v/>
      </c>
      <c r="P156" s="199" t="str">
        <f t="shared" si="81"/>
        <v/>
      </c>
      <c r="Q156" s="199" t="str">
        <f t="shared" si="81"/>
        <v/>
      </c>
      <c r="R156" s="199" t="str">
        <f t="shared" si="81"/>
        <v/>
      </c>
      <c r="S156" s="199" t="str">
        <f t="shared" si="81"/>
        <v/>
      </c>
      <c r="T156" s="199" t="str">
        <f t="shared" si="81"/>
        <v/>
      </c>
      <c r="U156" s="199" t="str">
        <f t="shared" si="81"/>
        <v/>
      </c>
      <c r="V156" s="199" t="str">
        <f t="shared" si="81"/>
        <v/>
      </c>
      <c r="W156" s="199" t="str">
        <f t="shared" si="81"/>
        <v/>
      </c>
      <c r="X156" s="199" t="str">
        <f t="shared" si="81"/>
        <v/>
      </c>
      <c r="Y156" s="199" t="str">
        <f t="shared" si="81"/>
        <v/>
      </c>
      <c r="Z156" s="199" t="str">
        <f t="shared" si="81"/>
        <v/>
      </c>
      <c r="AA156" s="199" t="str">
        <f t="shared" si="81"/>
        <v/>
      </c>
      <c r="AB156" s="199" t="str">
        <f t="shared" si="81"/>
        <v/>
      </c>
      <c r="AC156" s="199" t="str">
        <f t="shared" si="81"/>
        <v/>
      </c>
      <c r="AD156" s="199" t="str">
        <f t="shared" si="81"/>
        <v/>
      </c>
      <c r="AE156" s="199" t="str">
        <f t="shared" si="81"/>
        <v/>
      </c>
      <c r="AF156" s="199" t="str">
        <f t="shared" si="81"/>
        <v/>
      </c>
      <c r="AG156" s="199" t="str">
        <f t="shared" si="81"/>
        <v/>
      </c>
      <c r="AH156" s="199" t="str">
        <f t="shared" si="81"/>
        <v/>
      </c>
      <c r="AI156" s="199" t="str">
        <f t="shared" si="81"/>
        <v/>
      </c>
      <c r="AJ156" s="199" t="str">
        <f t="shared" si="81"/>
        <v/>
      </c>
      <c r="AK156" s="199" t="str">
        <f t="shared" si="81"/>
        <v/>
      </c>
      <c r="AL156" s="199" t="str">
        <f t="shared" si="81"/>
        <v/>
      </c>
      <c r="AM156" s="199" t="str">
        <f t="shared" si="81"/>
        <v/>
      </c>
      <c r="AN156" s="199" t="str">
        <f t="shared" si="81"/>
        <v/>
      </c>
      <c r="AO156" s="199" t="str">
        <f t="shared" ref="AO156:BF156" si="82">IF(AO139="","",$F139*AO139)</f>
        <v/>
      </c>
      <c r="AP156" s="199" t="str">
        <f t="shared" si="82"/>
        <v/>
      </c>
      <c r="AQ156" s="199" t="str">
        <f t="shared" si="82"/>
        <v/>
      </c>
      <c r="AR156" s="199" t="str">
        <f t="shared" si="82"/>
        <v/>
      </c>
      <c r="AS156" s="199" t="str">
        <f t="shared" si="82"/>
        <v/>
      </c>
      <c r="AT156" s="199" t="str">
        <f t="shared" si="82"/>
        <v/>
      </c>
      <c r="AU156" s="199" t="str">
        <f t="shared" si="82"/>
        <v/>
      </c>
      <c r="AV156" s="199" t="str">
        <f t="shared" si="82"/>
        <v/>
      </c>
      <c r="AW156" s="199" t="str">
        <f t="shared" si="82"/>
        <v/>
      </c>
      <c r="AX156" s="199" t="str">
        <f t="shared" si="82"/>
        <v/>
      </c>
      <c r="AY156" s="199" t="str">
        <f t="shared" si="82"/>
        <v/>
      </c>
      <c r="AZ156" s="199" t="str">
        <f t="shared" si="82"/>
        <v/>
      </c>
      <c r="BA156" s="199" t="str">
        <f t="shared" si="82"/>
        <v/>
      </c>
      <c r="BB156" s="199" t="str">
        <f t="shared" si="82"/>
        <v/>
      </c>
      <c r="BC156" s="199" t="str">
        <f t="shared" si="82"/>
        <v/>
      </c>
      <c r="BD156" s="199" t="str">
        <f t="shared" si="82"/>
        <v/>
      </c>
      <c r="BE156" s="199" t="str">
        <f t="shared" si="82"/>
        <v/>
      </c>
      <c r="BF156" s="200" t="str">
        <f t="shared" si="82"/>
        <v/>
      </c>
      <c r="BG156" s="1"/>
    </row>
    <row r="157" spans="1:59" ht="10.5" customHeight="1" x14ac:dyDescent="0.35">
      <c r="A157" s="1"/>
      <c r="B157" s="2"/>
      <c r="C157" s="319" t="str">
        <f t="shared" si="57"/>
        <v/>
      </c>
      <c r="D157" s="320"/>
      <c r="E157" s="320"/>
      <c r="F157" s="321"/>
      <c r="G157" s="322">
        <f t="shared" si="58"/>
        <v>0</v>
      </c>
      <c r="H157" s="322"/>
      <c r="I157" s="199" t="str">
        <f t="shared" ref="I157:AN157" si="83">IF(I140="","",$F140*I140)</f>
        <v/>
      </c>
      <c r="J157" s="199" t="str">
        <f t="shared" si="83"/>
        <v/>
      </c>
      <c r="K157" s="199" t="str">
        <f t="shared" si="83"/>
        <v/>
      </c>
      <c r="L157" s="199" t="str">
        <f t="shared" si="83"/>
        <v/>
      </c>
      <c r="M157" s="199" t="str">
        <f t="shared" si="83"/>
        <v/>
      </c>
      <c r="N157" s="199" t="str">
        <f t="shared" si="83"/>
        <v/>
      </c>
      <c r="O157" s="199" t="str">
        <f t="shared" si="83"/>
        <v/>
      </c>
      <c r="P157" s="199" t="str">
        <f t="shared" si="83"/>
        <v/>
      </c>
      <c r="Q157" s="199" t="str">
        <f t="shared" si="83"/>
        <v/>
      </c>
      <c r="R157" s="199" t="str">
        <f t="shared" si="83"/>
        <v/>
      </c>
      <c r="S157" s="199" t="str">
        <f t="shared" si="83"/>
        <v/>
      </c>
      <c r="T157" s="199" t="str">
        <f t="shared" si="83"/>
        <v/>
      </c>
      <c r="U157" s="199" t="str">
        <f t="shared" si="83"/>
        <v/>
      </c>
      <c r="V157" s="199" t="str">
        <f t="shared" si="83"/>
        <v/>
      </c>
      <c r="W157" s="199" t="str">
        <f t="shared" si="83"/>
        <v/>
      </c>
      <c r="X157" s="199" t="str">
        <f t="shared" si="83"/>
        <v/>
      </c>
      <c r="Y157" s="199" t="str">
        <f t="shared" si="83"/>
        <v/>
      </c>
      <c r="Z157" s="199" t="str">
        <f t="shared" si="83"/>
        <v/>
      </c>
      <c r="AA157" s="199" t="str">
        <f t="shared" si="83"/>
        <v/>
      </c>
      <c r="AB157" s="199" t="str">
        <f t="shared" si="83"/>
        <v/>
      </c>
      <c r="AC157" s="199" t="str">
        <f t="shared" si="83"/>
        <v/>
      </c>
      <c r="AD157" s="199" t="str">
        <f t="shared" si="83"/>
        <v/>
      </c>
      <c r="AE157" s="199" t="str">
        <f t="shared" si="83"/>
        <v/>
      </c>
      <c r="AF157" s="199" t="str">
        <f t="shared" si="83"/>
        <v/>
      </c>
      <c r="AG157" s="199" t="str">
        <f t="shared" si="83"/>
        <v/>
      </c>
      <c r="AH157" s="199" t="str">
        <f t="shared" si="83"/>
        <v/>
      </c>
      <c r="AI157" s="199" t="str">
        <f t="shared" si="83"/>
        <v/>
      </c>
      <c r="AJ157" s="199" t="str">
        <f t="shared" si="83"/>
        <v/>
      </c>
      <c r="AK157" s="199" t="str">
        <f t="shared" si="83"/>
        <v/>
      </c>
      <c r="AL157" s="199" t="str">
        <f t="shared" si="83"/>
        <v/>
      </c>
      <c r="AM157" s="199" t="str">
        <f t="shared" si="83"/>
        <v/>
      </c>
      <c r="AN157" s="199" t="str">
        <f t="shared" si="83"/>
        <v/>
      </c>
      <c r="AO157" s="199" t="str">
        <f t="shared" ref="AO157:BF157" si="84">IF(AO140="","",$F140*AO140)</f>
        <v/>
      </c>
      <c r="AP157" s="199" t="str">
        <f t="shared" si="84"/>
        <v/>
      </c>
      <c r="AQ157" s="199" t="str">
        <f t="shared" si="84"/>
        <v/>
      </c>
      <c r="AR157" s="199" t="str">
        <f t="shared" si="84"/>
        <v/>
      </c>
      <c r="AS157" s="199" t="str">
        <f t="shared" si="84"/>
        <v/>
      </c>
      <c r="AT157" s="199" t="str">
        <f t="shared" si="84"/>
        <v/>
      </c>
      <c r="AU157" s="199" t="str">
        <f t="shared" si="84"/>
        <v/>
      </c>
      <c r="AV157" s="199" t="str">
        <f t="shared" si="84"/>
        <v/>
      </c>
      <c r="AW157" s="199" t="str">
        <f t="shared" si="84"/>
        <v/>
      </c>
      <c r="AX157" s="199" t="str">
        <f t="shared" si="84"/>
        <v/>
      </c>
      <c r="AY157" s="199" t="str">
        <f t="shared" si="84"/>
        <v/>
      </c>
      <c r="AZ157" s="199" t="str">
        <f t="shared" si="84"/>
        <v/>
      </c>
      <c r="BA157" s="199" t="str">
        <f t="shared" si="84"/>
        <v/>
      </c>
      <c r="BB157" s="199" t="str">
        <f t="shared" si="84"/>
        <v/>
      </c>
      <c r="BC157" s="199" t="str">
        <f t="shared" si="84"/>
        <v/>
      </c>
      <c r="BD157" s="199" t="str">
        <f t="shared" si="84"/>
        <v/>
      </c>
      <c r="BE157" s="199" t="str">
        <f t="shared" si="84"/>
        <v/>
      </c>
      <c r="BF157" s="200" t="str">
        <f t="shared" si="84"/>
        <v/>
      </c>
      <c r="BG157" s="1"/>
    </row>
    <row r="158" spans="1:59" ht="10.5" customHeight="1" x14ac:dyDescent="0.35">
      <c r="A158" s="1"/>
      <c r="B158" s="2"/>
      <c r="C158" s="319" t="str">
        <f t="shared" si="57"/>
        <v/>
      </c>
      <c r="D158" s="320"/>
      <c r="E158" s="320"/>
      <c r="F158" s="321"/>
      <c r="G158" s="322">
        <f t="shared" si="58"/>
        <v>0</v>
      </c>
      <c r="H158" s="322"/>
      <c r="I158" s="199" t="str">
        <f t="shared" ref="I158:AN158" si="85">IF(I141="","",$F141*I141)</f>
        <v/>
      </c>
      <c r="J158" s="199" t="str">
        <f t="shared" si="85"/>
        <v/>
      </c>
      <c r="K158" s="199" t="str">
        <f t="shared" si="85"/>
        <v/>
      </c>
      <c r="L158" s="199" t="str">
        <f t="shared" si="85"/>
        <v/>
      </c>
      <c r="M158" s="199" t="str">
        <f t="shared" si="85"/>
        <v/>
      </c>
      <c r="N158" s="199" t="str">
        <f t="shared" si="85"/>
        <v/>
      </c>
      <c r="O158" s="199" t="str">
        <f t="shared" si="85"/>
        <v/>
      </c>
      <c r="P158" s="199" t="str">
        <f t="shared" si="85"/>
        <v/>
      </c>
      <c r="Q158" s="199" t="str">
        <f t="shared" si="85"/>
        <v/>
      </c>
      <c r="R158" s="199" t="str">
        <f t="shared" si="85"/>
        <v/>
      </c>
      <c r="S158" s="199" t="str">
        <f t="shared" si="85"/>
        <v/>
      </c>
      <c r="T158" s="199" t="str">
        <f t="shared" si="85"/>
        <v/>
      </c>
      <c r="U158" s="199" t="str">
        <f t="shared" si="85"/>
        <v/>
      </c>
      <c r="V158" s="199" t="str">
        <f t="shared" si="85"/>
        <v/>
      </c>
      <c r="W158" s="199" t="str">
        <f t="shared" si="85"/>
        <v/>
      </c>
      <c r="X158" s="199" t="str">
        <f t="shared" si="85"/>
        <v/>
      </c>
      <c r="Y158" s="199" t="str">
        <f t="shared" si="85"/>
        <v/>
      </c>
      <c r="Z158" s="199" t="str">
        <f t="shared" si="85"/>
        <v/>
      </c>
      <c r="AA158" s="199" t="str">
        <f t="shared" si="85"/>
        <v/>
      </c>
      <c r="AB158" s="199" t="str">
        <f t="shared" si="85"/>
        <v/>
      </c>
      <c r="AC158" s="199" t="str">
        <f t="shared" si="85"/>
        <v/>
      </c>
      <c r="AD158" s="199" t="str">
        <f t="shared" si="85"/>
        <v/>
      </c>
      <c r="AE158" s="199" t="str">
        <f t="shared" si="85"/>
        <v/>
      </c>
      <c r="AF158" s="199" t="str">
        <f t="shared" si="85"/>
        <v/>
      </c>
      <c r="AG158" s="199" t="str">
        <f t="shared" si="85"/>
        <v/>
      </c>
      <c r="AH158" s="199" t="str">
        <f t="shared" si="85"/>
        <v/>
      </c>
      <c r="AI158" s="199" t="str">
        <f t="shared" si="85"/>
        <v/>
      </c>
      <c r="AJ158" s="199" t="str">
        <f t="shared" si="85"/>
        <v/>
      </c>
      <c r="AK158" s="199" t="str">
        <f t="shared" si="85"/>
        <v/>
      </c>
      <c r="AL158" s="199" t="str">
        <f t="shared" si="85"/>
        <v/>
      </c>
      <c r="AM158" s="199" t="str">
        <f t="shared" si="85"/>
        <v/>
      </c>
      <c r="AN158" s="199" t="str">
        <f t="shared" si="85"/>
        <v/>
      </c>
      <c r="AO158" s="199" t="str">
        <f t="shared" ref="AO158:BF158" si="86">IF(AO141="","",$F141*AO141)</f>
        <v/>
      </c>
      <c r="AP158" s="199" t="str">
        <f t="shared" si="86"/>
        <v/>
      </c>
      <c r="AQ158" s="199" t="str">
        <f t="shared" si="86"/>
        <v/>
      </c>
      <c r="AR158" s="199" t="str">
        <f t="shared" si="86"/>
        <v/>
      </c>
      <c r="AS158" s="199" t="str">
        <f t="shared" si="86"/>
        <v/>
      </c>
      <c r="AT158" s="199" t="str">
        <f t="shared" si="86"/>
        <v/>
      </c>
      <c r="AU158" s="199" t="str">
        <f t="shared" si="86"/>
        <v/>
      </c>
      <c r="AV158" s="199" t="str">
        <f t="shared" si="86"/>
        <v/>
      </c>
      <c r="AW158" s="199" t="str">
        <f t="shared" si="86"/>
        <v/>
      </c>
      <c r="AX158" s="199" t="str">
        <f t="shared" si="86"/>
        <v/>
      </c>
      <c r="AY158" s="199" t="str">
        <f t="shared" si="86"/>
        <v/>
      </c>
      <c r="AZ158" s="199" t="str">
        <f t="shared" si="86"/>
        <v/>
      </c>
      <c r="BA158" s="199" t="str">
        <f t="shared" si="86"/>
        <v/>
      </c>
      <c r="BB158" s="199" t="str">
        <f t="shared" si="86"/>
        <v/>
      </c>
      <c r="BC158" s="199" t="str">
        <f t="shared" si="86"/>
        <v/>
      </c>
      <c r="BD158" s="199" t="str">
        <f t="shared" si="86"/>
        <v/>
      </c>
      <c r="BE158" s="199" t="str">
        <f t="shared" si="86"/>
        <v/>
      </c>
      <c r="BF158" s="200" t="str">
        <f t="shared" si="86"/>
        <v/>
      </c>
      <c r="BG158" s="1"/>
    </row>
    <row r="159" spans="1:59" ht="10.5" customHeight="1" x14ac:dyDescent="0.35">
      <c r="A159" s="1"/>
      <c r="B159" s="2"/>
      <c r="C159" s="319" t="str">
        <f t="shared" si="57"/>
        <v/>
      </c>
      <c r="D159" s="320"/>
      <c r="E159" s="320"/>
      <c r="F159" s="321"/>
      <c r="G159" s="322">
        <f t="shared" si="58"/>
        <v>0</v>
      </c>
      <c r="H159" s="322"/>
      <c r="I159" s="199" t="str">
        <f t="shared" ref="I159:AN159" si="87">IF(I142="","",$F142*I142)</f>
        <v/>
      </c>
      <c r="J159" s="199" t="str">
        <f t="shared" si="87"/>
        <v/>
      </c>
      <c r="K159" s="199" t="str">
        <f t="shared" si="87"/>
        <v/>
      </c>
      <c r="L159" s="199" t="str">
        <f t="shared" si="87"/>
        <v/>
      </c>
      <c r="M159" s="199" t="str">
        <f t="shared" si="87"/>
        <v/>
      </c>
      <c r="N159" s="199" t="str">
        <f t="shared" si="87"/>
        <v/>
      </c>
      <c r="O159" s="199" t="str">
        <f t="shared" si="87"/>
        <v/>
      </c>
      <c r="P159" s="199" t="str">
        <f t="shared" si="87"/>
        <v/>
      </c>
      <c r="Q159" s="199" t="str">
        <f t="shared" si="87"/>
        <v/>
      </c>
      <c r="R159" s="199" t="str">
        <f t="shared" si="87"/>
        <v/>
      </c>
      <c r="S159" s="199" t="str">
        <f t="shared" si="87"/>
        <v/>
      </c>
      <c r="T159" s="199" t="str">
        <f t="shared" si="87"/>
        <v/>
      </c>
      <c r="U159" s="199" t="str">
        <f t="shared" si="87"/>
        <v/>
      </c>
      <c r="V159" s="199" t="str">
        <f t="shared" si="87"/>
        <v/>
      </c>
      <c r="W159" s="199" t="str">
        <f t="shared" si="87"/>
        <v/>
      </c>
      <c r="X159" s="199" t="str">
        <f t="shared" si="87"/>
        <v/>
      </c>
      <c r="Y159" s="199" t="str">
        <f t="shared" si="87"/>
        <v/>
      </c>
      <c r="Z159" s="199" t="str">
        <f t="shared" si="87"/>
        <v/>
      </c>
      <c r="AA159" s="199" t="str">
        <f t="shared" si="87"/>
        <v/>
      </c>
      <c r="AB159" s="199" t="str">
        <f t="shared" si="87"/>
        <v/>
      </c>
      <c r="AC159" s="199" t="str">
        <f t="shared" si="87"/>
        <v/>
      </c>
      <c r="AD159" s="199" t="str">
        <f t="shared" si="87"/>
        <v/>
      </c>
      <c r="AE159" s="199" t="str">
        <f t="shared" si="87"/>
        <v/>
      </c>
      <c r="AF159" s="199" t="str">
        <f t="shared" si="87"/>
        <v/>
      </c>
      <c r="AG159" s="199" t="str">
        <f t="shared" si="87"/>
        <v/>
      </c>
      <c r="AH159" s="199" t="str">
        <f t="shared" si="87"/>
        <v/>
      </c>
      <c r="AI159" s="199" t="str">
        <f t="shared" si="87"/>
        <v/>
      </c>
      <c r="AJ159" s="199" t="str">
        <f t="shared" si="87"/>
        <v/>
      </c>
      <c r="AK159" s="199" t="str">
        <f t="shared" si="87"/>
        <v/>
      </c>
      <c r="AL159" s="199" t="str">
        <f t="shared" si="87"/>
        <v/>
      </c>
      <c r="AM159" s="199" t="str">
        <f t="shared" si="87"/>
        <v/>
      </c>
      <c r="AN159" s="199" t="str">
        <f t="shared" si="87"/>
        <v/>
      </c>
      <c r="AO159" s="199" t="str">
        <f t="shared" ref="AO159:BF159" si="88">IF(AO142="","",$F142*AO142)</f>
        <v/>
      </c>
      <c r="AP159" s="199" t="str">
        <f t="shared" si="88"/>
        <v/>
      </c>
      <c r="AQ159" s="199" t="str">
        <f t="shared" si="88"/>
        <v/>
      </c>
      <c r="AR159" s="199" t="str">
        <f t="shared" si="88"/>
        <v/>
      </c>
      <c r="AS159" s="199" t="str">
        <f t="shared" si="88"/>
        <v/>
      </c>
      <c r="AT159" s="199" t="str">
        <f t="shared" si="88"/>
        <v/>
      </c>
      <c r="AU159" s="199" t="str">
        <f t="shared" si="88"/>
        <v/>
      </c>
      <c r="AV159" s="199" t="str">
        <f t="shared" si="88"/>
        <v/>
      </c>
      <c r="AW159" s="199" t="str">
        <f t="shared" si="88"/>
        <v/>
      </c>
      <c r="AX159" s="199" t="str">
        <f t="shared" si="88"/>
        <v/>
      </c>
      <c r="AY159" s="199" t="str">
        <f t="shared" si="88"/>
        <v/>
      </c>
      <c r="AZ159" s="199" t="str">
        <f t="shared" si="88"/>
        <v/>
      </c>
      <c r="BA159" s="199" t="str">
        <f t="shared" si="88"/>
        <v/>
      </c>
      <c r="BB159" s="199" t="str">
        <f t="shared" si="88"/>
        <v/>
      </c>
      <c r="BC159" s="199" t="str">
        <f t="shared" si="88"/>
        <v/>
      </c>
      <c r="BD159" s="199" t="str">
        <f t="shared" si="88"/>
        <v/>
      </c>
      <c r="BE159" s="199" t="str">
        <f t="shared" si="88"/>
        <v/>
      </c>
      <c r="BF159" s="200" t="str">
        <f t="shared" si="88"/>
        <v/>
      </c>
      <c r="BG159" s="1"/>
    </row>
    <row r="160" spans="1:59" ht="15.75" customHeight="1" x14ac:dyDescent="0.35">
      <c r="A160" s="1"/>
      <c r="B160" s="2"/>
      <c r="C160" s="333" t="s">
        <v>198</v>
      </c>
      <c r="D160" s="334"/>
      <c r="E160" s="334"/>
      <c r="F160" s="335"/>
      <c r="G160" s="336">
        <f t="shared" si="58"/>
        <v>0</v>
      </c>
      <c r="H160" s="336"/>
      <c r="I160" s="69" t="str">
        <f t="shared" ref="I160:AN160" si="89">IF(I127&gt;$G$13,"",SUM(I145:I159))</f>
        <v/>
      </c>
      <c r="J160" s="69" t="str">
        <f t="shared" si="89"/>
        <v/>
      </c>
      <c r="K160" s="69" t="str">
        <f t="shared" si="89"/>
        <v/>
      </c>
      <c r="L160" s="69" t="str">
        <f t="shared" si="89"/>
        <v/>
      </c>
      <c r="M160" s="69" t="str">
        <f t="shared" si="89"/>
        <v/>
      </c>
      <c r="N160" s="69" t="str">
        <f t="shared" si="89"/>
        <v/>
      </c>
      <c r="O160" s="69" t="str">
        <f t="shared" si="89"/>
        <v/>
      </c>
      <c r="P160" s="69" t="str">
        <f t="shared" si="89"/>
        <v/>
      </c>
      <c r="Q160" s="69" t="str">
        <f t="shared" si="89"/>
        <v/>
      </c>
      <c r="R160" s="69" t="str">
        <f t="shared" si="89"/>
        <v/>
      </c>
      <c r="S160" s="69" t="str">
        <f t="shared" si="89"/>
        <v/>
      </c>
      <c r="T160" s="69" t="str">
        <f t="shared" si="89"/>
        <v/>
      </c>
      <c r="U160" s="69" t="str">
        <f t="shared" si="89"/>
        <v/>
      </c>
      <c r="V160" s="69" t="str">
        <f t="shared" si="89"/>
        <v/>
      </c>
      <c r="W160" s="69" t="str">
        <f t="shared" si="89"/>
        <v/>
      </c>
      <c r="X160" s="69" t="str">
        <f t="shared" si="89"/>
        <v/>
      </c>
      <c r="Y160" s="69" t="str">
        <f t="shared" si="89"/>
        <v/>
      </c>
      <c r="Z160" s="69" t="str">
        <f t="shared" si="89"/>
        <v/>
      </c>
      <c r="AA160" s="69" t="str">
        <f t="shared" si="89"/>
        <v/>
      </c>
      <c r="AB160" s="69" t="str">
        <f t="shared" si="89"/>
        <v/>
      </c>
      <c r="AC160" s="69" t="str">
        <f t="shared" si="89"/>
        <v/>
      </c>
      <c r="AD160" s="69" t="str">
        <f t="shared" si="89"/>
        <v/>
      </c>
      <c r="AE160" s="69" t="str">
        <f t="shared" si="89"/>
        <v/>
      </c>
      <c r="AF160" s="69" t="str">
        <f t="shared" si="89"/>
        <v/>
      </c>
      <c r="AG160" s="69" t="str">
        <f t="shared" si="89"/>
        <v/>
      </c>
      <c r="AH160" s="69" t="str">
        <f t="shared" si="89"/>
        <v/>
      </c>
      <c r="AI160" s="69" t="str">
        <f t="shared" si="89"/>
        <v/>
      </c>
      <c r="AJ160" s="69" t="str">
        <f t="shared" si="89"/>
        <v/>
      </c>
      <c r="AK160" s="69" t="str">
        <f t="shared" si="89"/>
        <v/>
      </c>
      <c r="AL160" s="69" t="str">
        <f t="shared" si="89"/>
        <v/>
      </c>
      <c r="AM160" s="69" t="str">
        <f t="shared" si="89"/>
        <v/>
      </c>
      <c r="AN160" s="69" t="str">
        <f t="shared" si="89"/>
        <v/>
      </c>
      <c r="AO160" s="69" t="str">
        <f t="shared" ref="AO160:BF160" si="90">IF(AO127&gt;$G$13,"",SUM(AO145:AO159))</f>
        <v/>
      </c>
      <c r="AP160" s="69" t="str">
        <f t="shared" si="90"/>
        <v/>
      </c>
      <c r="AQ160" s="69" t="str">
        <f t="shared" si="90"/>
        <v/>
      </c>
      <c r="AR160" s="69" t="str">
        <f t="shared" si="90"/>
        <v/>
      </c>
      <c r="AS160" s="69" t="str">
        <f t="shared" si="90"/>
        <v/>
      </c>
      <c r="AT160" s="69" t="str">
        <f t="shared" si="90"/>
        <v/>
      </c>
      <c r="AU160" s="69" t="str">
        <f t="shared" si="90"/>
        <v/>
      </c>
      <c r="AV160" s="69" t="str">
        <f t="shared" si="90"/>
        <v/>
      </c>
      <c r="AW160" s="69" t="str">
        <f t="shared" si="90"/>
        <v/>
      </c>
      <c r="AX160" s="69" t="str">
        <f t="shared" si="90"/>
        <v/>
      </c>
      <c r="AY160" s="69" t="str">
        <f t="shared" si="90"/>
        <v/>
      </c>
      <c r="AZ160" s="69" t="str">
        <f t="shared" si="90"/>
        <v/>
      </c>
      <c r="BA160" s="69" t="str">
        <f t="shared" si="90"/>
        <v/>
      </c>
      <c r="BB160" s="69" t="str">
        <f t="shared" si="90"/>
        <v/>
      </c>
      <c r="BC160" s="69" t="str">
        <f t="shared" si="90"/>
        <v/>
      </c>
      <c r="BD160" s="69" t="str">
        <f t="shared" si="90"/>
        <v/>
      </c>
      <c r="BE160" s="69" t="str">
        <f t="shared" si="90"/>
        <v/>
      </c>
      <c r="BF160" s="69" t="str">
        <f t="shared" si="90"/>
        <v/>
      </c>
      <c r="BG160" s="1"/>
    </row>
    <row r="161" spans="1:61" ht="15.75" customHeight="1" x14ac:dyDescent="0.35">
      <c r="A161" s="1"/>
      <c r="B161" s="2"/>
      <c r="C161" s="2"/>
      <c r="D161" s="2"/>
      <c r="E161" s="2"/>
      <c r="F161" s="42"/>
      <c r="G161" s="2"/>
      <c r="H161" s="2"/>
      <c r="I161" s="201"/>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1"/>
    </row>
    <row r="162" spans="1:61" ht="15.75" customHeight="1" x14ac:dyDescent="0.35">
      <c r="A162" s="1"/>
      <c r="B162" s="2"/>
      <c r="C162" s="2"/>
      <c r="D162" s="2"/>
      <c r="E162" s="2"/>
      <c r="F162" s="42"/>
      <c r="G162" s="2"/>
      <c r="H162" s="2"/>
      <c r="I162" s="201"/>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1"/>
    </row>
    <row r="163" spans="1:61" ht="15.75" customHeight="1" x14ac:dyDescent="0.5">
      <c r="A163" s="1"/>
      <c r="B163" s="11" t="s">
        <v>162</v>
      </c>
      <c r="C163" s="12"/>
      <c r="D163" s="13"/>
      <c r="E163" s="13"/>
      <c r="F163" s="202"/>
      <c r="G163" s="203" t="s">
        <v>163</v>
      </c>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
    </row>
    <row r="164" spans="1:61" ht="15.75" customHeight="1" x14ac:dyDescent="0.45">
      <c r="A164" s="1"/>
      <c r="B164" s="306"/>
      <c r="C164" s="306"/>
      <c r="D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1"/>
    </row>
    <row r="165" spans="1:61" ht="29" x14ac:dyDescent="0.35">
      <c r="A165" s="1"/>
      <c r="B165" s="2"/>
      <c r="C165" s="245" t="s">
        <v>324</v>
      </c>
      <c r="D165" s="244" t="s">
        <v>318</v>
      </c>
      <c r="E165" s="244" t="s">
        <v>319</v>
      </c>
      <c r="F165" s="189" t="s">
        <v>141</v>
      </c>
      <c r="G165" s="2"/>
      <c r="H165" s="204"/>
      <c r="I165" s="22">
        <f>+'Datos de Entrada'!$G$12</f>
        <v>0</v>
      </c>
      <c r="J165" s="22">
        <f t="shared" ref="J165:AO165" si="91">I165+1</f>
        <v>1</v>
      </c>
      <c r="K165" s="22">
        <f t="shared" si="91"/>
        <v>2</v>
      </c>
      <c r="L165" s="22">
        <f t="shared" si="91"/>
        <v>3</v>
      </c>
      <c r="M165" s="22">
        <f t="shared" si="91"/>
        <v>4</v>
      </c>
      <c r="N165" s="22">
        <f t="shared" si="91"/>
        <v>5</v>
      </c>
      <c r="O165" s="22">
        <f t="shared" si="91"/>
        <v>6</v>
      </c>
      <c r="P165" s="22">
        <f t="shared" si="91"/>
        <v>7</v>
      </c>
      <c r="Q165" s="22">
        <f t="shared" si="91"/>
        <v>8</v>
      </c>
      <c r="R165" s="22">
        <f t="shared" si="91"/>
        <v>9</v>
      </c>
      <c r="S165" s="22">
        <f t="shared" si="91"/>
        <v>10</v>
      </c>
      <c r="T165" s="22">
        <f t="shared" si="91"/>
        <v>11</v>
      </c>
      <c r="U165" s="22">
        <f t="shared" si="91"/>
        <v>12</v>
      </c>
      <c r="V165" s="22">
        <f t="shared" si="91"/>
        <v>13</v>
      </c>
      <c r="W165" s="22">
        <f t="shared" si="91"/>
        <v>14</v>
      </c>
      <c r="X165" s="22">
        <f t="shared" si="91"/>
        <v>15</v>
      </c>
      <c r="Y165" s="22">
        <f t="shared" si="91"/>
        <v>16</v>
      </c>
      <c r="Z165" s="22">
        <f t="shared" si="91"/>
        <v>17</v>
      </c>
      <c r="AA165" s="22">
        <f t="shared" si="91"/>
        <v>18</v>
      </c>
      <c r="AB165" s="22">
        <f t="shared" si="91"/>
        <v>19</v>
      </c>
      <c r="AC165" s="22">
        <f t="shared" si="91"/>
        <v>20</v>
      </c>
      <c r="AD165" s="22">
        <f t="shared" si="91"/>
        <v>21</v>
      </c>
      <c r="AE165" s="22">
        <f t="shared" si="91"/>
        <v>22</v>
      </c>
      <c r="AF165" s="22">
        <f t="shared" si="91"/>
        <v>23</v>
      </c>
      <c r="AG165" s="22">
        <f t="shared" si="91"/>
        <v>24</v>
      </c>
      <c r="AH165" s="22">
        <f t="shared" si="91"/>
        <v>25</v>
      </c>
      <c r="AI165" s="22">
        <f t="shared" si="91"/>
        <v>26</v>
      </c>
      <c r="AJ165" s="22">
        <f t="shared" si="91"/>
        <v>27</v>
      </c>
      <c r="AK165" s="22">
        <f t="shared" si="91"/>
        <v>28</v>
      </c>
      <c r="AL165" s="22">
        <f t="shared" si="91"/>
        <v>29</v>
      </c>
      <c r="AM165" s="22">
        <f t="shared" si="91"/>
        <v>30</v>
      </c>
      <c r="AN165" s="22">
        <f t="shared" si="91"/>
        <v>31</v>
      </c>
      <c r="AO165" s="22">
        <f t="shared" si="91"/>
        <v>32</v>
      </c>
      <c r="AP165" s="22">
        <f t="shared" ref="AP165:BF165" si="92">AO165+1</f>
        <v>33</v>
      </c>
      <c r="AQ165" s="22">
        <f t="shared" si="92"/>
        <v>34</v>
      </c>
      <c r="AR165" s="22">
        <f t="shared" si="92"/>
        <v>35</v>
      </c>
      <c r="AS165" s="22">
        <f t="shared" si="92"/>
        <v>36</v>
      </c>
      <c r="AT165" s="22">
        <f t="shared" si="92"/>
        <v>37</v>
      </c>
      <c r="AU165" s="22">
        <f t="shared" si="92"/>
        <v>38</v>
      </c>
      <c r="AV165" s="22">
        <f t="shared" si="92"/>
        <v>39</v>
      </c>
      <c r="AW165" s="22">
        <f t="shared" si="92"/>
        <v>40</v>
      </c>
      <c r="AX165" s="22">
        <f t="shared" si="92"/>
        <v>41</v>
      </c>
      <c r="AY165" s="22">
        <f t="shared" si="92"/>
        <v>42</v>
      </c>
      <c r="AZ165" s="22">
        <f t="shared" si="92"/>
        <v>43</v>
      </c>
      <c r="BA165" s="22">
        <f t="shared" si="92"/>
        <v>44</v>
      </c>
      <c r="BB165" s="22">
        <f t="shared" si="92"/>
        <v>45</v>
      </c>
      <c r="BC165" s="22">
        <f t="shared" si="92"/>
        <v>46</v>
      </c>
      <c r="BD165" s="22">
        <f t="shared" si="92"/>
        <v>47</v>
      </c>
      <c r="BE165" s="22">
        <f t="shared" si="92"/>
        <v>48</v>
      </c>
      <c r="BF165" s="22">
        <f t="shared" si="92"/>
        <v>49</v>
      </c>
      <c r="BG165" s="1"/>
    </row>
    <row r="166" spans="1:61" ht="15.75" customHeight="1" x14ac:dyDescent="0.35">
      <c r="A166" s="1"/>
      <c r="B166" s="2" t="str">
        <f>IF(ISNUMBER(F166),"Aviso","")</f>
        <v/>
      </c>
      <c r="C166" s="238" t="s">
        <v>334</v>
      </c>
      <c r="D166" s="238"/>
      <c r="E166" s="238"/>
      <c r="F166" s="146" t="str">
        <f>IF($D166='Aux. Listas'!$A$26,IF($C166='Aux. Listas'!$A$20,HLOOKUP($E166,'Aux. Listas'!$A$28:$M$30,2,FALSE),
IF($C166='Aux. Listas'!$A$21,HLOOKUP($E166,'Aux. Listas'!$A$32:$H$34,2,FALSE)))," ")</f>
        <v xml:space="preserve"> </v>
      </c>
      <c r="G166" s="2"/>
      <c r="H166" s="49" t="s">
        <v>164</v>
      </c>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43"/>
      <c r="AN166" s="43"/>
      <c r="AO166" s="43"/>
      <c r="AP166" s="43"/>
      <c r="AQ166" s="43"/>
      <c r="AR166" s="43"/>
      <c r="AS166" s="43"/>
      <c r="AT166" s="43"/>
      <c r="AU166" s="43"/>
      <c r="AV166" s="43"/>
      <c r="AW166" s="43"/>
      <c r="AX166" s="43"/>
      <c r="AY166" s="43"/>
      <c r="AZ166" s="43"/>
      <c r="BA166" s="43"/>
      <c r="BB166" s="43"/>
      <c r="BC166" s="43"/>
      <c r="BD166" s="43"/>
      <c r="BE166" s="43"/>
      <c r="BF166" s="43"/>
      <c r="BG166" s="1"/>
    </row>
    <row r="167" spans="1:61" ht="15.75" customHeight="1" x14ac:dyDescent="0.35">
      <c r="A167" s="1"/>
      <c r="B167" s="2"/>
      <c r="C167" s="205"/>
      <c r="D167" s="205"/>
      <c r="E167" s="205"/>
      <c r="F167" s="27"/>
      <c r="G167" s="2"/>
      <c r="H167" s="49" t="s">
        <v>336</v>
      </c>
      <c r="I167" s="154">
        <f>IF(I$165&lt;=$G$13,IF($D166='Aux. Listas'!$A$26,IF($C166='Aux. Listas'!$A$20,HLOOKUP($E166,'Aux. Listas'!$A$28:$M$30,3,FALSE),
IF($C166='Aux. Listas'!$A$21,HLOOKUP($E166,'Aux. Listas'!$A$32:$H$34,3,FALSE))),0),0)</f>
        <v>0</v>
      </c>
      <c r="J167" s="154">
        <f>IF(J$165&lt;=$G$13,IF($D166='Aux. Listas'!$A$26,IF($C166='Aux. Listas'!$A$20,HLOOKUP($E166,'Aux. Listas'!$A$28:$M$30,3,FALSE),
IF($C166='Aux. Listas'!$A$21,HLOOKUP($E166,'Aux. Listas'!$A$32:$H$34,3,FALSE))),0),0)</f>
        <v>0</v>
      </c>
      <c r="K167" s="154">
        <f>IF(K$165&lt;=$G$13,IF($D166='Aux. Listas'!$A$26,IF($C166='Aux. Listas'!$A$20,HLOOKUP($E166,'Aux. Listas'!$A$28:$M$30,3,FALSE),
IF($C166='Aux. Listas'!$A$21,HLOOKUP($E166,'Aux. Listas'!$A$32:$H$34,3,FALSE))),0),0)</f>
        <v>0</v>
      </c>
      <c r="L167" s="154">
        <f>IF(L$165&lt;=$G$13,IF($D166='Aux. Listas'!$A$26,IF($C166='Aux. Listas'!$A$20,HLOOKUP($E166,'Aux. Listas'!$A$28:$M$30,3,FALSE),
IF($C166='Aux. Listas'!$A$21,HLOOKUP($E166,'Aux. Listas'!$A$32:$H$34,3,FALSE))),0),0)</f>
        <v>0</v>
      </c>
      <c r="M167" s="154">
        <f>IF(M$165&lt;=$G$13,IF($D166='Aux. Listas'!$A$26,IF($C166='Aux. Listas'!$A$20,HLOOKUP($E166,'Aux. Listas'!$A$28:$M$30,3,FALSE),
IF($C166='Aux. Listas'!$A$21,HLOOKUP($E166,'Aux. Listas'!$A$32:$H$34,3,FALSE))),0),0)</f>
        <v>0</v>
      </c>
      <c r="N167" s="154">
        <f>IF(N$165&lt;=$G$13,IF($D166='Aux. Listas'!$A$26,IF($C166='Aux. Listas'!$A$20,HLOOKUP($E166,'Aux. Listas'!$A$28:$M$30,3,FALSE),
IF($C166='Aux. Listas'!$A$21,HLOOKUP($E166,'Aux. Listas'!$A$32:$H$34,3,FALSE))),0),0)</f>
        <v>0</v>
      </c>
      <c r="O167" s="154">
        <f>IF(O$165&lt;=$G$13,IF($D166='Aux. Listas'!$A$26,IF($C166='Aux. Listas'!$A$20,HLOOKUP($E166,'Aux. Listas'!$A$28:$M$30,3,FALSE),
IF($C166='Aux. Listas'!$A$21,HLOOKUP($E166,'Aux. Listas'!$A$32:$H$34,3,FALSE))),0),0)</f>
        <v>0</v>
      </c>
      <c r="P167" s="154">
        <f>IF(P$165&lt;=$G$13,IF($D166='Aux. Listas'!$A$26,IF($C166='Aux. Listas'!$A$20,HLOOKUP($E166,'Aux. Listas'!$A$28:$M$30,3,FALSE),
IF($C166='Aux. Listas'!$A$21,HLOOKUP($E166,'Aux. Listas'!$A$32:$H$34,3,FALSE))),0),0)</f>
        <v>0</v>
      </c>
      <c r="Q167" s="154">
        <f>IF(Q$165&lt;=$G$13,IF($D166='Aux. Listas'!$A$26,IF($C166='Aux. Listas'!$A$20,HLOOKUP($E166,'Aux. Listas'!$A$28:$M$30,3,FALSE),
IF($C166='Aux. Listas'!$A$21,HLOOKUP($E166,'Aux. Listas'!$A$32:$H$34,3,FALSE))),0),0)</f>
        <v>0</v>
      </c>
      <c r="R167" s="154">
        <f>IF(R$165&lt;=$G$13,IF($D166='Aux. Listas'!$A$26,IF($C166='Aux. Listas'!$A$20,HLOOKUP($E166,'Aux. Listas'!$A$28:$M$30,3,FALSE),
IF($C166='Aux. Listas'!$A$21,HLOOKUP($E166,'Aux. Listas'!$A$32:$H$34,3,FALSE))),0),0)</f>
        <v>0</v>
      </c>
      <c r="S167" s="154">
        <f>IF(S$165&lt;=$G$13,IF($D166='Aux. Listas'!$A$26,IF($C166='Aux. Listas'!$A$20,HLOOKUP($E166,'Aux. Listas'!$A$28:$M$30,3,FALSE),
IF($C166='Aux. Listas'!$A$21,HLOOKUP($E166,'Aux. Listas'!$A$32:$H$34,3,FALSE))),0),0)</f>
        <v>0</v>
      </c>
      <c r="T167" s="154">
        <f>IF(T$165&lt;=$G$13,IF($D166='Aux. Listas'!$A$26,IF($C166='Aux. Listas'!$A$20,HLOOKUP($E166,'Aux. Listas'!$A$28:$M$30,3,FALSE),
IF($C166='Aux. Listas'!$A$21,HLOOKUP($E166,'Aux. Listas'!$A$32:$H$34,3,FALSE))),0),0)</f>
        <v>0</v>
      </c>
      <c r="U167" s="154">
        <f>IF(U$165&lt;=$G$13,IF($D166='Aux. Listas'!$A$26,IF($C166='Aux. Listas'!$A$20,HLOOKUP($E166,'Aux. Listas'!$A$28:$M$30,3,FALSE),
IF($C166='Aux. Listas'!$A$21,HLOOKUP($E166,'Aux. Listas'!$A$32:$H$34,3,FALSE))),0),0)</f>
        <v>0</v>
      </c>
      <c r="V167" s="154">
        <f>IF(V$165&lt;=$G$13,IF($D166='Aux. Listas'!$A$26,IF($C166='Aux. Listas'!$A$20,HLOOKUP($E166,'Aux. Listas'!$A$28:$M$30,3,FALSE),
IF($C166='Aux. Listas'!$A$21,HLOOKUP($E166,'Aux. Listas'!$A$32:$H$34,3,FALSE))),0),0)</f>
        <v>0</v>
      </c>
      <c r="W167" s="154">
        <f>IF(W$165&lt;=$G$13,IF($D166='Aux. Listas'!$A$26,IF($C166='Aux. Listas'!$A$20,HLOOKUP($E166,'Aux. Listas'!$A$28:$M$30,3,FALSE),
IF($C166='Aux. Listas'!$A$21,HLOOKUP($E166,'Aux. Listas'!$A$32:$H$34,3,FALSE))),0),0)</f>
        <v>0</v>
      </c>
      <c r="X167" s="154">
        <f>IF(X$165&lt;=$G$13,IF($D166='Aux. Listas'!$A$26,IF($C166='Aux. Listas'!$A$20,HLOOKUP($E166,'Aux. Listas'!$A$28:$M$30,3,FALSE),
IF($C166='Aux. Listas'!$A$21,HLOOKUP($E166,'Aux. Listas'!$A$32:$H$34,3,FALSE))),0),0)</f>
        <v>0</v>
      </c>
      <c r="Y167" s="154">
        <f>IF(Y$165&lt;=$G$13,IF($D166='Aux. Listas'!$A$26,IF($C166='Aux. Listas'!$A$20,HLOOKUP($E166,'Aux. Listas'!$A$28:$M$30,3,FALSE),
IF($C166='Aux. Listas'!$A$21,HLOOKUP($E166,'Aux. Listas'!$A$32:$H$34,3,FALSE))),0),0)</f>
        <v>0</v>
      </c>
      <c r="Z167" s="154">
        <f>IF(Z$165&lt;=$G$13,IF($D166='Aux. Listas'!$A$26,IF($C166='Aux. Listas'!$A$20,HLOOKUP($E166,'Aux. Listas'!$A$28:$M$30,3,FALSE),
IF($C166='Aux. Listas'!$A$21,HLOOKUP($E166,'Aux. Listas'!$A$32:$H$34,3,FALSE))),0),0)</f>
        <v>0</v>
      </c>
      <c r="AA167" s="154">
        <f>IF(AA$165&lt;=$G$13,IF($D166='Aux. Listas'!$A$26,IF($C166='Aux. Listas'!$A$20,HLOOKUP($E166,'Aux. Listas'!$A$28:$M$30,3,FALSE),
IF($C166='Aux. Listas'!$A$21,HLOOKUP($E166,'Aux. Listas'!$A$32:$H$34,3,FALSE))),0),0)</f>
        <v>0</v>
      </c>
      <c r="AB167" s="154">
        <f>IF(AB$165&lt;=$G$13,IF($D166='Aux. Listas'!$A$26,IF($C166='Aux. Listas'!$A$20,HLOOKUP($E166,'Aux. Listas'!$A$28:$M$30,3,FALSE),
IF($C166='Aux. Listas'!$A$21,HLOOKUP($E166,'Aux. Listas'!$A$32:$H$34,3,FALSE))),0),0)</f>
        <v>0</v>
      </c>
      <c r="AC167" s="154">
        <f>IF(AC$165&lt;=$G$13,IF($D166='Aux. Listas'!$A$26,IF($C166='Aux. Listas'!$A$20,HLOOKUP($E166,'Aux. Listas'!$A$28:$M$30,3,FALSE),
IF($C166='Aux. Listas'!$A$21,HLOOKUP($E166,'Aux. Listas'!$A$32:$H$34,3,FALSE))),0),0)</f>
        <v>0</v>
      </c>
      <c r="AD167" s="154">
        <f>IF(AD$165&lt;=$G$13,IF($D166='Aux. Listas'!$A$26,IF($C166='Aux. Listas'!$A$20,HLOOKUP($E166,'Aux. Listas'!$A$28:$M$30,3,FALSE),
IF($C166='Aux. Listas'!$A$21,HLOOKUP($E166,'Aux. Listas'!$A$32:$H$34,3,FALSE))),0),0)</f>
        <v>0</v>
      </c>
      <c r="AE167" s="154">
        <f>IF(AE$165&lt;=$G$13,IF($D166='Aux. Listas'!$A$26,IF($C166='Aux. Listas'!$A$20,HLOOKUP($E166,'Aux. Listas'!$A$28:$M$30,3,FALSE),
IF($C166='Aux. Listas'!$A$21,HLOOKUP($E166,'Aux. Listas'!$A$32:$H$34,3,FALSE))),0),0)</f>
        <v>0</v>
      </c>
      <c r="AF167" s="154">
        <f>IF(AF$165&lt;=$G$13,IF($D166='Aux. Listas'!$A$26,IF($C166='Aux. Listas'!$A$20,HLOOKUP($E166,'Aux. Listas'!$A$28:$M$30,3,FALSE),
IF($C166='Aux. Listas'!$A$21,HLOOKUP($E166,'Aux. Listas'!$A$32:$H$34,3,FALSE))),0),0)</f>
        <v>0</v>
      </c>
      <c r="AG167" s="154">
        <f>IF(AG$165&lt;=$G$13,IF($D166='Aux. Listas'!$A$26,IF($C166='Aux. Listas'!$A$20,HLOOKUP($E166,'Aux. Listas'!$A$28:$M$30,3,FALSE),
IF($C166='Aux. Listas'!$A$21,HLOOKUP($E166,'Aux. Listas'!$A$32:$H$34,3,FALSE))),0),0)</f>
        <v>0</v>
      </c>
      <c r="AH167" s="154">
        <f>IF(AH$165&lt;=$G$13,IF($D166='Aux. Listas'!$A$26,IF($C166='Aux. Listas'!$A$20,HLOOKUP($E166,'Aux. Listas'!$A$28:$M$30,3,FALSE),
IF($C166='Aux. Listas'!$A$21,HLOOKUP($E166,'Aux. Listas'!$A$32:$H$34,3,FALSE))),0),0)</f>
        <v>0</v>
      </c>
      <c r="AI167" s="154">
        <f>IF(AI$165&lt;=$G$13,IF($D166='Aux. Listas'!$A$26,IF($C166='Aux. Listas'!$A$20,HLOOKUP($E166,'Aux. Listas'!$A$28:$M$30,3,FALSE),
IF($C166='Aux. Listas'!$A$21,HLOOKUP($E166,'Aux. Listas'!$A$32:$H$34,3,FALSE))),0),0)</f>
        <v>0</v>
      </c>
      <c r="AJ167" s="154">
        <f>IF(AJ$165&lt;=$G$13,IF($D166='Aux. Listas'!$A$26,IF($C166='Aux. Listas'!$A$20,HLOOKUP($E166,'Aux. Listas'!$A$28:$M$30,3,FALSE),
IF($C166='Aux. Listas'!$A$21,HLOOKUP($E166,'Aux. Listas'!$A$32:$H$34,3,FALSE))),0),0)</f>
        <v>0</v>
      </c>
      <c r="AK167" s="154">
        <f>IF(AK$165&lt;=$G$13,IF($D166='Aux. Listas'!$A$26,IF($C166='Aux. Listas'!$A$20,HLOOKUP($E166,'Aux. Listas'!$A$28:$M$30,3,FALSE),
IF($C166='Aux. Listas'!$A$21,HLOOKUP($E166,'Aux. Listas'!$A$32:$H$34,3,FALSE))),0),0)</f>
        <v>0</v>
      </c>
      <c r="AL167" s="154">
        <f>IF(AL$165&lt;=$G$13,IF($D166='Aux. Listas'!$A$26,IF($C166='Aux. Listas'!$A$20,HLOOKUP($E166,'Aux. Listas'!$A$28:$M$30,3,FALSE),
IF($C166='Aux. Listas'!$A$21,HLOOKUP($E166,'Aux. Listas'!$A$32:$H$34,3,FALSE))),0),0)</f>
        <v>0</v>
      </c>
      <c r="AM167" s="50"/>
      <c r="AN167" s="50"/>
      <c r="AO167" s="50"/>
      <c r="AP167" s="50"/>
      <c r="AQ167" s="50"/>
      <c r="AR167" s="50"/>
      <c r="AS167" s="50"/>
      <c r="AT167" s="50"/>
      <c r="AU167" s="50"/>
      <c r="AV167" s="50"/>
      <c r="AW167" s="50"/>
      <c r="AX167" s="50"/>
      <c r="AY167" s="50"/>
      <c r="AZ167" s="50"/>
      <c r="BA167" s="50"/>
      <c r="BB167" s="50"/>
      <c r="BC167" s="50"/>
      <c r="BD167" s="50"/>
      <c r="BE167" s="50"/>
      <c r="BF167" s="50"/>
      <c r="BG167" s="1"/>
    </row>
    <row r="168" spans="1:61" ht="15.75" customHeight="1" x14ac:dyDescent="0.35">
      <c r="A168" s="1"/>
      <c r="B168" s="2" t="str">
        <f>IF(ISNUMBER(F168),"Aviso","")</f>
        <v/>
      </c>
      <c r="C168" s="238"/>
      <c r="D168" s="238"/>
      <c r="E168" s="238"/>
      <c r="F168" s="146" t="str">
        <f>IF($D168='Aux. Listas'!$A$26,IF($C168='Aux. Listas'!$A$20,HLOOKUP($E168,'Aux. Listas'!$A$28:$M$30,2,FALSE),
IF($C168='Aux. Listas'!$A$21,HLOOKUP($E168,'Aux. Listas'!$A$32:$H$34,2,FALSE)))," ")</f>
        <v xml:space="preserve"> </v>
      </c>
      <c r="G168" s="2"/>
      <c r="H168" s="49" t="s">
        <v>164</v>
      </c>
      <c r="I168" s="154"/>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
    </row>
    <row r="169" spans="1:61" ht="15.75" customHeight="1" x14ac:dyDescent="0.35">
      <c r="A169" s="1"/>
      <c r="B169" s="2"/>
      <c r="C169" s="206"/>
      <c r="D169" s="206"/>
      <c r="E169" s="206"/>
      <c r="F169" s="27"/>
      <c r="G169" s="2"/>
      <c r="H169" s="49" t="s">
        <v>336</v>
      </c>
      <c r="I169" s="154">
        <f>IF(I$165&lt;=$G$13,IF($D168='Aux. Listas'!$A$26,IF($C168='Aux. Listas'!$A$20,HLOOKUP($E168,'Aux. Listas'!$A$28:$M$30,3,FALSE),
IF($C168='Aux. Listas'!$A$21,HLOOKUP($E168,'Aux. Listas'!$A$32:$H$34,3,FALSE))),0),0)</f>
        <v>0</v>
      </c>
      <c r="J169" s="154">
        <f>IF(J$165&lt;=$G$13,IF($D168='Aux. Listas'!$A$26,IF($C168='Aux. Listas'!$A$20,HLOOKUP($E168,'Aux. Listas'!$A$28:$M$30,3,FALSE),
IF($C168='Aux. Listas'!$A$21,HLOOKUP($E168,'Aux. Listas'!$A$32:$H$34,3,FALSE))),0),0)</f>
        <v>0</v>
      </c>
      <c r="K169" s="154">
        <f>IF(K$165&lt;=$G$13,IF($D168='Aux. Listas'!$A$26,IF($C168='Aux. Listas'!$A$20,HLOOKUP($E168,'Aux. Listas'!$A$28:$M$30,3,FALSE),
IF($C168='Aux. Listas'!$A$21,HLOOKUP($E168,'Aux. Listas'!$A$32:$H$34,3,FALSE))),0),0)</f>
        <v>0</v>
      </c>
      <c r="L169" s="154">
        <f>IF(L$165&lt;=$G$13,IF($D168='Aux. Listas'!$A$26,IF($C168='Aux. Listas'!$A$20,HLOOKUP($E168,'Aux. Listas'!$A$28:$M$30,3,FALSE),
IF($C168='Aux. Listas'!$A$21,HLOOKUP($E168,'Aux. Listas'!$A$32:$H$34,3,FALSE))),0),0)</f>
        <v>0</v>
      </c>
      <c r="M169" s="154">
        <f>IF(M$165&lt;=$G$13,IF($D168='Aux. Listas'!$A$26,IF($C168='Aux. Listas'!$A$20,HLOOKUP($E168,'Aux. Listas'!$A$28:$M$30,3,FALSE),
IF($C168='Aux. Listas'!$A$21,HLOOKUP($E168,'Aux. Listas'!$A$32:$H$34,3,FALSE))),0),0)</f>
        <v>0</v>
      </c>
      <c r="N169" s="154">
        <f>IF(N$165&lt;=$G$13,IF($D168='Aux. Listas'!$A$26,IF($C168='Aux. Listas'!$A$20,HLOOKUP($E168,'Aux. Listas'!$A$28:$M$30,3,FALSE),
IF($C168='Aux. Listas'!$A$21,HLOOKUP($E168,'Aux. Listas'!$A$32:$H$34,3,FALSE))),0),0)</f>
        <v>0</v>
      </c>
      <c r="O169" s="154">
        <f>IF(O$165&lt;=$G$13,IF($D168='Aux. Listas'!$A$26,IF($C168='Aux. Listas'!$A$20,HLOOKUP($E168,'Aux. Listas'!$A$28:$M$30,3,FALSE),
IF($C168='Aux. Listas'!$A$21,HLOOKUP($E168,'Aux. Listas'!$A$32:$H$34,3,FALSE))),0),0)</f>
        <v>0</v>
      </c>
      <c r="P169" s="154">
        <f>IF(P$165&lt;=$G$13,IF($D168='Aux. Listas'!$A$26,IF($C168='Aux. Listas'!$A$20,HLOOKUP($E168,'Aux. Listas'!$A$28:$M$30,3,FALSE),
IF($C168='Aux. Listas'!$A$21,HLOOKUP($E168,'Aux. Listas'!$A$32:$H$34,3,FALSE))),0),0)</f>
        <v>0</v>
      </c>
      <c r="Q169" s="154">
        <f>IF(Q$165&lt;=$G$13,IF($D168='Aux. Listas'!$A$26,IF($C168='Aux. Listas'!$A$20,HLOOKUP($E168,'Aux. Listas'!$A$28:$M$30,3,FALSE),
IF($C168='Aux. Listas'!$A$21,HLOOKUP($E168,'Aux. Listas'!$A$32:$H$34,3,FALSE))),0),0)</f>
        <v>0</v>
      </c>
      <c r="R169" s="154">
        <f>IF(R$165&lt;=$G$13,IF($D168='Aux. Listas'!$A$26,IF($C168='Aux. Listas'!$A$20,HLOOKUP($E168,'Aux. Listas'!$A$28:$M$30,3,FALSE),
IF($C168='Aux. Listas'!$A$21,HLOOKUP($E168,'Aux. Listas'!$A$32:$H$34,3,FALSE))),0),0)</f>
        <v>0</v>
      </c>
      <c r="S169" s="154">
        <f>IF(S$165&lt;=$G$13,IF($D168='Aux. Listas'!$A$26,IF($C168='Aux. Listas'!$A$20,HLOOKUP($E168,'Aux. Listas'!$A$28:$M$30,3,FALSE),
IF($C168='Aux. Listas'!$A$21,HLOOKUP($E168,'Aux. Listas'!$A$32:$H$34,3,FALSE))),0),0)</f>
        <v>0</v>
      </c>
      <c r="T169" s="154">
        <f>IF(T$165&lt;=$G$13,IF($D168='Aux. Listas'!$A$26,IF($C168='Aux. Listas'!$A$20,HLOOKUP($E168,'Aux. Listas'!$A$28:$M$30,3,FALSE),
IF($C168='Aux. Listas'!$A$21,HLOOKUP($E168,'Aux. Listas'!$A$32:$H$34,3,FALSE))),0),0)</f>
        <v>0</v>
      </c>
      <c r="U169" s="154">
        <f>IF(U$165&lt;=$G$13,IF($D168='Aux. Listas'!$A$26,IF($C168='Aux. Listas'!$A$20,HLOOKUP($E168,'Aux. Listas'!$A$28:$M$30,3,FALSE),
IF($C168='Aux. Listas'!$A$21,HLOOKUP($E168,'Aux. Listas'!$A$32:$H$34,3,FALSE))),0),0)</f>
        <v>0</v>
      </c>
      <c r="V169" s="154">
        <f>IF(V$165&lt;=$G$13,IF($D168='Aux. Listas'!$A$26,IF($C168='Aux. Listas'!$A$20,HLOOKUP($E168,'Aux. Listas'!$A$28:$M$30,3,FALSE),
IF($C168='Aux. Listas'!$A$21,HLOOKUP($E168,'Aux. Listas'!$A$32:$H$34,3,FALSE))),0),0)</f>
        <v>0</v>
      </c>
      <c r="W169" s="154">
        <f>IF(W$165&lt;=$G$13,IF($D168='Aux. Listas'!$A$26,IF($C168='Aux. Listas'!$A$20,HLOOKUP($E168,'Aux. Listas'!$A$28:$M$30,3,FALSE),
IF($C168='Aux. Listas'!$A$21,HLOOKUP($E168,'Aux. Listas'!$A$32:$H$34,3,FALSE))),0),0)</f>
        <v>0</v>
      </c>
      <c r="X169" s="154">
        <f>IF(X$165&lt;=$G$13,IF($D168='Aux. Listas'!$A$26,IF($C168='Aux. Listas'!$A$20,HLOOKUP($E168,'Aux. Listas'!$A$28:$M$30,3,FALSE),
IF($C168='Aux. Listas'!$A$21,HLOOKUP($E168,'Aux. Listas'!$A$32:$H$34,3,FALSE))),0),0)</f>
        <v>0</v>
      </c>
      <c r="Y169" s="154">
        <f>IF(Y$165&lt;=$G$13,IF($D168='Aux. Listas'!$A$26,IF($C168='Aux. Listas'!$A$20,HLOOKUP($E168,'Aux. Listas'!$A$28:$M$30,3,FALSE),
IF($C168='Aux. Listas'!$A$21,HLOOKUP($E168,'Aux. Listas'!$A$32:$H$34,3,FALSE))),0),0)</f>
        <v>0</v>
      </c>
      <c r="Z169" s="154">
        <f>IF(Z$165&lt;=$G$13,IF($D168='Aux. Listas'!$A$26,IF($C168='Aux. Listas'!$A$20,HLOOKUP($E168,'Aux. Listas'!$A$28:$M$30,3,FALSE),
IF($C168='Aux. Listas'!$A$21,HLOOKUP($E168,'Aux. Listas'!$A$32:$H$34,3,FALSE))),0),0)</f>
        <v>0</v>
      </c>
      <c r="AA169" s="154">
        <f>IF(AA$165&lt;=$G$13,IF($D168='Aux. Listas'!$A$26,IF($C168='Aux. Listas'!$A$20,HLOOKUP($E168,'Aux. Listas'!$A$28:$M$30,3,FALSE),
IF($C168='Aux. Listas'!$A$21,HLOOKUP($E168,'Aux. Listas'!$A$32:$H$34,3,FALSE))),0),0)</f>
        <v>0</v>
      </c>
      <c r="AB169" s="154">
        <f>IF(AB$165&lt;=$G$13,IF($D168='Aux. Listas'!$A$26,IF($C168='Aux. Listas'!$A$20,HLOOKUP($E168,'Aux. Listas'!$A$28:$M$30,3,FALSE),
IF($C168='Aux. Listas'!$A$21,HLOOKUP($E168,'Aux. Listas'!$A$32:$H$34,3,FALSE))),0),0)</f>
        <v>0</v>
      </c>
      <c r="AC169" s="154">
        <f>IF(AC$165&lt;=$G$13,IF($D168='Aux. Listas'!$A$26,IF($C168='Aux. Listas'!$A$20,HLOOKUP($E168,'Aux. Listas'!$A$28:$M$30,3,FALSE),
IF($C168='Aux. Listas'!$A$21,HLOOKUP($E168,'Aux. Listas'!$A$32:$H$34,3,FALSE))),0),0)</f>
        <v>0</v>
      </c>
      <c r="AD169" s="154">
        <f>IF(AD$165&lt;=$G$13,IF($D168='Aux. Listas'!$A$26,IF($C168='Aux. Listas'!$A$20,HLOOKUP($E168,'Aux. Listas'!$A$28:$M$30,3,FALSE),
IF($C168='Aux. Listas'!$A$21,HLOOKUP($E168,'Aux. Listas'!$A$32:$H$34,3,FALSE))),0),0)</f>
        <v>0</v>
      </c>
      <c r="AE169" s="154">
        <f>IF(AE$165&lt;=$G$13,IF($D168='Aux. Listas'!$A$26,IF($C168='Aux. Listas'!$A$20,HLOOKUP($E168,'Aux. Listas'!$A$28:$M$30,3,FALSE),
IF($C168='Aux. Listas'!$A$21,HLOOKUP($E168,'Aux. Listas'!$A$32:$H$34,3,FALSE))),0),0)</f>
        <v>0</v>
      </c>
      <c r="AF169" s="154">
        <f>IF(AF$165&lt;=$G$13,IF($D168='Aux. Listas'!$A$26,IF($C168='Aux. Listas'!$A$20,HLOOKUP($E168,'Aux. Listas'!$A$28:$M$30,3,FALSE),
IF($C168='Aux. Listas'!$A$21,HLOOKUP($E168,'Aux. Listas'!$A$32:$H$34,3,FALSE))),0),0)</f>
        <v>0</v>
      </c>
      <c r="AG169" s="154">
        <f>IF(AG$165&lt;=$G$13,IF($D168='Aux. Listas'!$A$26,IF($C168='Aux. Listas'!$A$20,HLOOKUP($E168,'Aux. Listas'!$A$28:$M$30,3,FALSE),
IF($C168='Aux. Listas'!$A$21,HLOOKUP($E168,'Aux. Listas'!$A$32:$H$34,3,FALSE))),0),0)</f>
        <v>0</v>
      </c>
      <c r="AH169" s="154">
        <f>IF(AH$165&lt;=$G$13,IF($D168='Aux. Listas'!$A$26,IF($C168='Aux. Listas'!$A$20,HLOOKUP($E168,'Aux. Listas'!$A$28:$M$30,3,FALSE),
IF($C168='Aux. Listas'!$A$21,HLOOKUP($E168,'Aux. Listas'!$A$32:$H$34,3,FALSE))),0),0)</f>
        <v>0</v>
      </c>
      <c r="AI169" s="154">
        <f>IF(AI$165&lt;=$G$13,IF($D168='Aux. Listas'!$A$26,IF($C168='Aux. Listas'!$A$20,HLOOKUP($E168,'Aux. Listas'!$A$28:$M$30,3,FALSE),
IF($C168='Aux. Listas'!$A$21,HLOOKUP($E168,'Aux. Listas'!$A$32:$H$34,3,FALSE))),0),0)</f>
        <v>0</v>
      </c>
      <c r="AJ169" s="154">
        <f>IF(AJ$165&lt;=$G$13,IF($D168='Aux. Listas'!$A$26,IF($C168='Aux. Listas'!$A$20,HLOOKUP($E168,'Aux. Listas'!$A$28:$M$30,3,FALSE),
IF($C168='Aux. Listas'!$A$21,HLOOKUP($E168,'Aux. Listas'!$A$32:$H$34,3,FALSE))),0),0)</f>
        <v>0</v>
      </c>
      <c r="AK169" s="154">
        <f>IF(AK$165&lt;=$G$13,IF($D168='Aux. Listas'!$A$26,IF($C168='Aux. Listas'!$A$20,HLOOKUP($E168,'Aux. Listas'!$A$28:$M$30,3,FALSE),
IF($C168='Aux. Listas'!$A$21,HLOOKUP($E168,'Aux. Listas'!$A$32:$H$34,3,FALSE))),0),0)</f>
        <v>0</v>
      </c>
      <c r="AL169" s="154">
        <f>IF(AL$165&lt;=$G$13,IF($D168='Aux. Listas'!$A$26,IF($C168='Aux. Listas'!$A$20,HLOOKUP($E168,'Aux. Listas'!$A$28:$M$30,3,FALSE),
IF($C168='Aux. Listas'!$A$21,HLOOKUP($E168,'Aux. Listas'!$A$32:$H$34,3,FALSE))),0),0)</f>
        <v>0</v>
      </c>
      <c r="AM169" s="50"/>
      <c r="AN169" s="50"/>
      <c r="AO169" s="50"/>
      <c r="AP169" s="50"/>
      <c r="AQ169" s="50"/>
      <c r="AR169" s="50"/>
      <c r="AS169" s="50"/>
      <c r="AT169" s="50"/>
      <c r="AU169" s="50"/>
      <c r="AV169" s="50"/>
      <c r="AW169" s="50"/>
      <c r="AX169" s="50"/>
      <c r="AY169" s="50"/>
      <c r="AZ169" s="50"/>
      <c r="BA169" s="50"/>
      <c r="BB169" s="50"/>
      <c r="BC169" s="50"/>
      <c r="BD169" s="50"/>
      <c r="BE169" s="50"/>
      <c r="BF169" s="50"/>
      <c r="BG169" s="1"/>
    </row>
    <row r="170" spans="1:61" ht="15.75" customHeight="1" x14ac:dyDescent="0.35">
      <c r="A170" s="1"/>
      <c r="B170" s="2" t="str">
        <f>IF(ISNUMBER(F170),"Aviso","")</f>
        <v/>
      </c>
      <c r="C170" s="238"/>
      <c r="D170" s="238"/>
      <c r="E170" s="238"/>
      <c r="F170" s="146" t="str">
        <f>IF($D170='Aux. Listas'!$A$26,IF($C170='Aux. Listas'!$A$20,HLOOKUP($E170,'Aux. Listas'!$A$28:$M$30,2,FALSE),
IF($C170='Aux. Listas'!$A$21,HLOOKUP($E170,'Aux. Listas'!$A$32:$H$34,2,FALSE)))," ")</f>
        <v xml:space="preserve"> </v>
      </c>
      <c r="G170" s="2"/>
      <c r="H170" s="49" t="s">
        <v>164</v>
      </c>
      <c r="I170" s="154"/>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0"/>
      <c r="AL170" s="15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
    </row>
    <row r="171" spans="1:61" ht="15.75" customHeight="1" x14ac:dyDescent="0.35">
      <c r="A171" s="1"/>
      <c r="B171" s="2"/>
      <c r="C171" s="206"/>
      <c r="D171" s="206"/>
      <c r="E171" s="206"/>
      <c r="F171" s="27"/>
      <c r="G171" s="2"/>
      <c r="H171" s="49" t="s">
        <v>336</v>
      </c>
      <c r="I171" s="154">
        <f>IF(I$165&lt;=$G$13,IF($D170='Aux. Listas'!$A$26,IF($C170='Aux. Listas'!$A$20,HLOOKUP($E170,'Aux. Listas'!$A$28:$M$30,3,FALSE),
IF($C170='Aux. Listas'!$A$21,HLOOKUP($E170,'Aux. Listas'!$A$32:$H$34,3,FALSE))),0),0)</f>
        <v>0</v>
      </c>
      <c r="J171" s="154">
        <f>IF(J$165&lt;=$G$13,IF($D170='Aux. Listas'!$A$26,IF($C170='Aux. Listas'!$A$20,HLOOKUP($E170,'Aux. Listas'!$A$28:$M$30,3,FALSE),
IF($C170='Aux. Listas'!$A$21,HLOOKUP($E170,'Aux. Listas'!$A$32:$H$34,3,FALSE))),0),0)</f>
        <v>0</v>
      </c>
      <c r="K171" s="154">
        <f>IF(K$165&lt;=$G$13,IF($D170='Aux. Listas'!$A$26,IF($C170='Aux. Listas'!$A$20,HLOOKUP($E170,'Aux. Listas'!$A$28:$M$30,3,FALSE),
IF($C170='Aux. Listas'!$A$21,HLOOKUP($E170,'Aux. Listas'!$A$32:$H$34,3,FALSE))),0),0)</f>
        <v>0</v>
      </c>
      <c r="L171" s="154">
        <f>IF(L$165&lt;=$G$13,IF($D170='Aux. Listas'!$A$26,IF($C170='Aux. Listas'!$A$20,HLOOKUP($E170,'Aux. Listas'!$A$28:$M$30,3,FALSE),
IF($C170='Aux. Listas'!$A$21,HLOOKUP($E170,'Aux. Listas'!$A$32:$H$34,3,FALSE))),0),0)</f>
        <v>0</v>
      </c>
      <c r="M171" s="154">
        <f>IF(M$165&lt;=$G$13,IF($D170='Aux. Listas'!$A$26,IF($C170='Aux. Listas'!$A$20,HLOOKUP($E170,'Aux. Listas'!$A$28:$M$30,3,FALSE),
IF($C170='Aux. Listas'!$A$21,HLOOKUP($E170,'Aux. Listas'!$A$32:$H$34,3,FALSE))),0),0)</f>
        <v>0</v>
      </c>
      <c r="N171" s="154">
        <f>IF(N$165&lt;=$G$13,IF($D170='Aux. Listas'!$A$26,IF($C170='Aux. Listas'!$A$20,HLOOKUP($E170,'Aux. Listas'!$A$28:$M$30,3,FALSE),
IF($C170='Aux. Listas'!$A$21,HLOOKUP($E170,'Aux. Listas'!$A$32:$H$34,3,FALSE))),0),0)</f>
        <v>0</v>
      </c>
      <c r="O171" s="154">
        <f>IF(O$165&lt;=$G$13,IF($D170='Aux. Listas'!$A$26,IF($C170='Aux. Listas'!$A$20,HLOOKUP($E170,'Aux. Listas'!$A$28:$M$30,3,FALSE),
IF($C170='Aux. Listas'!$A$21,HLOOKUP($E170,'Aux. Listas'!$A$32:$H$34,3,FALSE))),0),0)</f>
        <v>0</v>
      </c>
      <c r="P171" s="154">
        <f>IF(P$165&lt;=$G$13,IF($D170='Aux. Listas'!$A$26,IF($C170='Aux. Listas'!$A$20,HLOOKUP($E170,'Aux. Listas'!$A$28:$M$30,3,FALSE),
IF($C170='Aux. Listas'!$A$21,HLOOKUP($E170,'Aux. Listas'!$A$32:$H$34,3,FALSE))),0),0)</f>
        <v>0</v>
      </c>
      <c r="Q171" s="154">
        <f>IF(Q$165&lt;=$G$13,IF($D170='Aux. Listas'!$A$26,IF($C170='Aux. Listas'!$A$20,HLOOKUP($E170,'Aux. Listas'!$A$28:$M$30,3,FALSE),
IF($C170='Aux. Listas'!$A$21,HLOOKUP($E170,'Aux. Listas'!$A$32:$H$34,3,FALSE))),0),0)</f>
        <v>0</v>
      </c>
      <c r="R171" s="154">
        <f>IF(R$165&lt;=$G$13,IF($D170='Aux. Listas'!$A$26,IF($C170='Aux. Listas'!$A$20,HLOOKUP($E170,'Aux. Listas'!$A$28:$M$30,3,FALSE),
IF($C170='Aux. Listas'!$A$21,HLOOKUP($E170,'Aux. Listas'!$A$32:$H$34,3,FALSE))),0),0)</f>
        <v>0</v>
      </c>
      <c r="S171" s="154">
        <f>IF(S$165&lt;=$G$13,IF($D170='Aux. Listas'!$A$26,IF($C170='Aux. Listas'!$A$20,HLOOKUP($E170,'Aux. Listas'!$A$28:$M$30,3,FALSE),
IF($C170='Aux. Listas'!$A$21,HLOOKUP($E170,'Aux. Listas'!$A$32:$H$34,3,FALSE))),0),0)</f>
        <v>0</v>
      </c>
      <c r="T171" s="154">
        <f>IF(T$165&lt;=$G$13,IF($D170='Aux. Listas'!$A$26,IF($C170='Aux. Listas'!$A$20,HLOOKUP($E170,'Aux. Listas'!$A$28:$M$30,3,FALSE),
IF($C170='Aux. Listas'!$A$21,HLOOKUP($E170,'Aux. Listas'!$A$32:$H$34,3,FALSE))),0),0)</f>
        <v>0</v>
      </c>
      <c r="U171" s="154">
        <f>IF(U$165&lt;=$G$13,IF($D170='Aux. Listas'!$A$26,IF($C170='Aux. Listas'!$A$20,HLOOKUP($E170,'Aux. Listas'!$A$28:$M$30,3,FALSE),
IF($C170='Aux. Listas'!$A$21,HLOOKUP($E170,'Aux. Listas'!$A$32:$H$34,3,FALSE))),0),0)</f>
        <v>0</v>
      </c>
      <c r="V171" s="154">
        <f>IF(V$165&lt;=$G$13,IF($D170='Aux. Listas'!$A$26,IF($C170='Aux. Listas'!$A$20,HLOOKUP($E170,'Aux. Listas'!$A$28:$M$30,3,FALSE),
IF($C170='Aux. Listas'!$A$21,HLOOKUP($E170,'Aux. Listas'!$A$32:$H$34,3,FALSE))),0),0)</f>
        <v>0</v>
      </c>
      <c r="W171" s="154">
        <f>IF(W$165&lt;=$G$13,IF($D170='Aux. Listas'!$A$26,IF($C170='Aux. Listas'!$A$20,HLOOKUP($E170,'Aux. Listas'!$A$28:$M$30,3,FALSE),
IF($C170='Aux. Listas'!$A$21,HLOOKUP($E170,'Aux. Listas'!$A$32:$H$34,3,FALSE))),0),0)</f>
        <v>0</v>
      </c>
      <c r="X171" s="154">
        <f>IF(X$165&lt;=$G$13,IF($D170='Aux. Listas'!$A$26,IF($C170='Aux. Listas'!$A$20,HLOOKUP($E170,'Aux. Listas'!$A$28:$M$30,3,FALSE),
IF($C170='Aux. Listas'!$A$21,HLOOKUP($E170,'Aux. Listas'!$A$32:$H$34,3,FALSE))),0),0)</f>
        <v>0</v>
      </c>
      <c r="Y171" s="154">
        <f>IF(Y$165&lt;=$G$13,IF($D170='Aux. Listas'!$A$26,IF($C170='Aux. Listas'!$A$20,HLOOKUP($E170,'Aux. Listas'!$A$28:$M$30,3,FALSE),
IF($C170='Aux. Listas'!$A$21,HLOOKUP($E170,'Aux. Listas'!$A$32:$H$34,3,FALSE))),0),0)</f>
        <v>0</v>
      </c>
      <c r="Z171" s="154">
        <f>IF(Z$165&lt;=$G$13,IF($D170='Aux. Listas'!$A$26,IF($C170='Aux. Listas'!$A$20,HLOOKUP($E170,'Aux. Listas'!$A$28:$M$30,3,FALSE),
IF($C170='Aux. Listas'!$A$21,HLOOKUP($E170,'Aux. Listas'!$A$32:$H$34,3,FALSE))),0),0)</f>
        <v>0</v>
      </c>
      <c r="AA171" s="154">
        <f>IF(AA$165&lt;=$G$13,IF($D170='Aux. Listas'!$A$26,IF($C170='Aux. Listas'!$A$20,HLOOKUP($E170,'Aux. Listas'!$A$28:$M$30,3,FALSE),
IF($C170='Aux. Listas'!$A$21,HLOOKUP($E170,'Aux. Listas'!$A$32:$H$34,3,FALSE))),0),0)</f>
        <v>0</v>
      </c>
      <c r="AB171" s="154">
        <f>IF(AB$165&lt;=$G$13,IF($D170='Aux. Listas'!$A$26,IF($C170='Aux. Listas'!$A$20,HLOOKUP($E170,'Aux. Listas'!$A$28:$M$30,3,FALSE),
IF($C170='Aux. Listas'!$A$21,HLOOKUP($E170,'Aux. Listas'!$A$32:$H$34,3,FALSE))),0),0)</f>
        <v>0</v>
      </c>
      <c r="AC171" s="154">
        <f>IF(AC$165&lt;=$G$13,IF($D170='Aux. Listas'!$A$26,IF($C170='Aux. Listas'!$A$20,HLOOKUP($E170,'Aux. Listas'!$A$28:$M$30,3,FALSE),
IF($C170='Aux. Listas'!$A$21,HLOOKUP($E170,'Aux. Listas'!$A$32:$H$34,3,FALSE))),0),0)</f>
        <v>0</v>
      </c>
      <c r="AD171" s="154">
        <f>IF(AD$165&lt;=$G$13,IF($D170='Aux. Listas'!$A$26,IF($C170='Aux. Listas'!$A$20,HLOOKUP($E170,'Aux. Listas'!$A$28:$M$30,3,FALSE),
IF($C170='Aux. Listas'!$A$21,HLOOKUP($E170,'Aux. Listas'!$A$32:$H$34,3,FALSE))),0),0)</f>
        <v>0</v>
      </c>
      <c r="AE171" s="154">
        <f>IF(AE$165&lt;=$G$13,IF($D170='Aux. Listas'!$A$26,IF($C170='Aux. Listas'!$A$20,HLOOKUP($E170,'Aux. Listas'!$A$28:$M$30,3,FALSE),
IF($C170='Aux. Listas'!$A$21,HLOOKUP($E170,'Aux. Listas'!$A$32:$H$34,3,FALSE))),0),0)</f>
        <v>0</v>
      </c>
      <c r="AF171" s="154">
        <f>IF(AF$165&lt;=$G$13,IF($D170='Aux. Listas'!$A$26,IF($C170='Aux. Listas'!$A$20,HLOOKUP($E170,'Aux. Listas'!$A$28:$M$30,3,FALSE),
IF($C170='Aux. Listas'!$A$21,HLOOKUP($E170,'Aux. Listas'!$A$32:$H$34,3,FALSE))),0),0)</f>
        <v>0</v>
      </c>
      <c r="AG171" s="154">
        <f>IF(AG$165&lt;=$G$13,IF($D170='Aux. Listas'!$A$26,IF($C170='Aux. Listas'!$A$20,HLOOKUP($E170,'Aux. Listas'!$A$28:$M$30,3,FALSE),
IF($C170='Aux. Listas'!$A$21,HLOOKUP($E170,'Aux. Listas'!$A$32:$H$34,3,FALSE))),0),0)</f>
        <v>0</v>
      </c>
      <c r="AH171" s="154">
        <f>IF(AH$165&lt;=$G$13,IF($D170='Aux. Listas'!$A$26,IF($C170='Aux. Listas'!$A$20,HLOOKUP($E170,'Aux. Listas'!$A$28:$M$30,3,FALSE),
IF($C170='Aux. Listas'!$A$21,HLOOKUP($E170,'Aux. Listas'!$A$32:$H$34,3,FALSE))),0),0)</f>
        <v>0</v>
      </c>
      <c r="AI171" s="154">
        <f>IF(AI$165&lt;=$G$13,IF($D170='Aux. Listas'!$A$26,IF($C170='Aux. Listas'!$A$20,HLOOKUP($E170,'Aux. Listas'!$A$28:$M$30,3,FALSE),
IF($C170='Aux. Listas'!$A$21,HLOOKUP($E170,'Aux. Listas'!$A$32:$H$34,3,FALSE))),0),0)</f>
        <v>0</v>
      </c>
      <c r="AJ171" s="154">
        <f>IF(AJ$165&lt;=$G$13,IF($D170='Aux. Listas'!$A$26,IF($C170='Aux. Listas'!$A$20,HLOOKUP($E170,'Aux. Listas'!$A$28:$M$30,3,FALSE),
IF($C170='Aux. Listas'!$A$21,HLOOKUP($E170,'Aux. Listas'!$A$32:$H$34,3,FALSE))),0),0)</f>
        <v>0</v>
      </c>
      <c r="AK171" s="154">
        <f>IF(AK$165&lt;=$G$13,IF($D170='Aux. Listas'!$A$26,IF($C170='Aux. Listas'!$A$20,HLOOKUP($E170,'Aux. Listas'!$A$28:$M$30,3,FALSE),
IF($C170='Aux. Listas'!$A$21,HLOOKUP($E170,'Aux. Listas'!$A$32:$H$34,3,FALSE))),0),0)</f>
        <v>0</v>
      </c>
      <c r="AL171" s="154">
        <f>IF(AL$165&lt;=$G$13,IF($D170='Aux. Listas'!$A$26,IF($C170='Aux. Listas'!$A$20,HLOOKUP($E170,'Aux. Listas'!$A$28:$M$30,3,FALSE),
IF($C170='Aux. Listas'!$A$21,HLOOKUP($E170,'Aux. Listas'!$A$32:$H$34,3,FALSE))),0),0)</f>
        <v>0</v>
      </c>
      <c r="AM171" s="50"/>
      <c r="AN171" s="50"/>
      <c r="AO171" s="50"/>
      <c r="AP171" s="50"/>
      <c r="AQ171" s="50"/>
      <c r="AR171" s="50"/>
      <c r="AS171" s="50"/>
      <c r="AT171" s="50"/>
      <c r="AU171" s="50"/>
      <c r="AV171" s="50"/>
      <c r="AW171" s="50"/>
      <c r="AX171" s="50"/>
      <c r="AY171" s="50"/>
      <c r="AZ171" s="50"/>
      <c r="BA171" s="50"/>
      <c r="BB171" s="50"/>
      <c r="BC171" s="50"/>
      <c r="BD171" s="50"/>
      <c r="BE171" s="50"/>
      <c r="BF171" s="50"/>
      <c r="BG171" s="1"/>
    </row>
    <row r="172" spans="1:61" ht="15.75" customHeight="1" x14ac:dyDescent="0.35">
      <c r="A172" s="1"/>
      <c r="B172" s="2" t="str">
        <f>IF(ISNUMBER(F172),"Aviso","")</f>
        <v/>
      </c>
      <c r="C172" s="238"/>
      <c r="D172" s="238"/>
      <c r="E172" s="238"/>
      <c r="F172" s="146" t="str">
        <f>IF($D172='Aux. Listas'!$A$26,IF($C172='Aux. Listas'!$A$20,HLOOKUP($E172,'Aux. Listas'!$A$28:$M$30,2,FALSE),
IF($C172='Aux. Listas'!$A$21,HLOOKUP($E172,'Aux. Listas'!$A$32:$H$34,2,FALSE)))," ")</f>
        <v xml:space="preserve"> </v>
      </c>
      <c r="G172" s="2"/>
      <c r="H172" s="49" t="s">
        <v>164</v>
      </c>
      <c r="I172" s="154"/>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
    </row>
    <row r="173" spans="1:61" ht="15.75" customHeight="1" x14ac:dyDescent="0.35">
      <c r="A173" s="1"/>
      <c r="B173" s="2"/>
      <c r="C173" s="206"/>
      <c r="D173" s="206"/>
      <c r="E173" s="206"/>
      <c r="F173" s="27"/>
      <c r="G173" s="2"/>
      <c r="H173" s="49" t="s">
        <v>336</v>
      </c>
      <c r="I173" s="154">
        <f>IF(I$165&lt;=$G$13,IF($D172='Aux. Listas'!$A$26,IF($C172='Aux. Listas'!$A$20,HLOOKUP($E172,'Aux. Listas'!$A$28:$M$30,3,FALSE),
IF($C172='Aux. Listas'!$A$21,HLOOKUP($E172,'Aux. Listas'!$A$32:$H$34,3,FALSE))),0),0)</f>
        <v>0</v>
      </c>
      <c r="J173" s="154">
        <f>IF(J$165&lt;=$G$13,IF($D172='Aux. Listas'!$A$26,IF($C172='Aux. Listas'!$A$20,HLOOKUP($E172,'Aux. Listas'!$A$28:$M$30,3,FALSE),
IF($C172='Aux. Listas'!$A$21,HLOOKUP($E172,'Aux. Listas'!$A$32:$H$34,3,FALSE))),0),0)</f>
        <v>0</v>
      </c>
      <c r="K173" s="154">
        <f>IF(K$165&lt;=$G$13,IF($D172='Aux. Listas'!$A$26,IF($C172='Aux. Listas'!$A$20,HLOOKUP($E172,'Aux. Listas'!$A$28:$M$30,3,FALSE),
IF($C172='Aux. Listas'!$A$21,HLOOKUP($E172,'Aux. Listas'!$A$32:$H$34,3,FALSE))),0),0)</f>
        <v>0</v>
      </c>
      <c r="L173" s="154">
        <f>IF(L$165&lt;=$G$13,IF($D172='Aux. Listas'!$A$26,IF($C172='Aux. Listas'!$A$20,HLOOKUP($E172,'Aux. Listas'!$A$28:$M$30,3,FALSE),
IF($C172='Aux. Listas'!$A$21,HLOOKUP($E172,'Aux. Listas'!$A$32:$H$34,3,FALSE))),0),0)</f>
        <v>0</v>
      </c>
      <c r="M173" s="154">
        <f>IF(M$165&lt;=$G$13,IF($D172='Aux. Listas'!$A$26,IF($C172='Aux. Listas'!$A$20,HLOOKUP($E172,'Aux. Listas'!$A$28:$M$30,3,FALSE),
IF($C172='Aux. Listas'!$A$21,HLOOKUP($E172,'Aux. Listas'!$A$32:$H$34,3,FALSE))),0),0)</f>
        <v>0</v>
      </c>
      <c r="N173" s="154">
        <f>IF(N$165&lt;=$G$13,IF($D172='Aux. Listas'!$A$26,IF($C172='Aux. Listas'!$A$20,HLOOKUP($E172,'Aux. Listas'!$A$28:$M$30,3,FALSE),
IF($C172='Aux. Listas'!$A$21,HLOOKUP($E172,'Aux. Listas'!$A$32:$H$34,3,FALSE))),0),0)</f>
        <v>0</v>
      </c>
      <c r="O173" s="154">
        <f>IF(O$165&lt;=$G$13,IF($D172='Aux. Listas'!$A$26,IF($C172='Aux. Listas'!$A$20,HLOOKUP($E172,'Aux. Listas'!$A$28:$M$30,3,FALSE),
IF($C172='Aux. Listas'!$A$21,HLOOKUP($E172,'Aux. Listas'!$A$32:$H$34,3,FALSE))),0),0)</f>
        <v>0</v>
      </c>
      <c r="P173" s="154">
        <f>IF(P$165&lt;=$G$13,IF($D172='Aux. Listas'!$A$26,IF($C172='Aux. Listas'!$A$20,HLOOKUP($E172,'Aux. Listas'!$A$28:$M$30,3,FALSE),
IF($C172='Aux. Listas'!$A$21,HLOOKUP($E172,'Aux. Listas'!$A$32:$H$34,3,FALSE))),0),0)</f>
        <v>0</v>
      </c>
      <c r="Q173" s="154">
        <f>IF(Q$165&lt;=$G$13,IF($D172='Aux. Listas'!$A$26,IF($C172='Aux. Listas'!$A$20,HLOOKUP($E172,'Aux. Listas'!$A$28:$M$30,3,FALSE),
IF($C172='Aux. Listas'!$A$21,HLOOKUP($E172,'Aux. Listas'!$A$32:$H$34,3,FALSE))),0),0)</f>
        <v>0</v>
      </c>
      <c r="R173" s="154">
        <f>IF(R$165&lt;=$G$13,IF($D172='Aux. Listas'!$A$26,IF($C172='Aux. Listas'!$A$20,HLOOKUP($E172,'Aux. Listas'!$A$28:$M$30,3,FALSE),
IF($C172='Aux. Listas'!$A$21,HLOOKUP($E172,'Aux. Listas'!$A$32:$H$34,3,FALSE))),0),0)</f>
        <v>0</v>
      </c>
      <c r="S173" s="154">
        <f>IF(S$165&lt;=$G$13,IF($D172='Aux. Listas'!$A$26,IF($C172='Aux. Listas'!$A$20,HLOOKUP($E172,'Aux. Listas'!$A$28:$M$30,3,FALSE),
IF($C172='Aux. Listas'!$A$21,HLOOKUP($E172,'Aux. Listas'!$A$32:$H$34,3,FALSE))),0),0)</f>
        <v>0</v>
      </c>
      <c r="T173" s="154">
        <f>IF(T$165&lt;=$G$13,IF($D172='Aux. Listas'!$A$26,IF($C172='Aux. Listas'!$A$20,HLOOKUP($E172,'Aux. Listas'!$A$28:$M$30,3,FALSE),
IF($C172='Aux. Listas'!$A$21,HLOOKUP($E172,'Aux. Listas'!$A$32:$H$34,3,FALSE))),0),0)</f>
        <v>0</v>
      </c>
      <c r="U173" s="154">
        <f>IF(U$165&lt;=$G$13,IF($D172='Aux. Listas'!$A$26,IF($C172='Aux. Listas'!$A$20,HLOOKUP($E172,'Aux. Listas'!$A$28:$M$30,3,FALSE),
IF($C172='Aux. Listas'!$A$21,HLOOKUP($E172,'Aux. Listas'!$A$32:$H$34,3,FALSE))),0),0)</f>
        <v>0</v>
      </c>
      <c r="V173" s="154">
        <f>IF(V$165&lt;=$G$13,IF($D172='Aux. Listas'!$A$26,IF($C172='Aux. Listas'!$A$20,HLOOKUP($E172,'Aux. Listas'!$A$28:$M$30,3,FALSE),
IF($C172='Aux. Listas'!$A$21,HLOOKUP($E172,'Aux. Listas'!$A$32:$H$34,3,FALSE))),0),0)</f>
        <v>0</v>
      </c>
      <c r="W173" s="154">
        <f>IF(W$165&lt;=$G$13,IF($D172='Aux. Listas'!$A$26,IF($C172='Aux. Listas'!$A$20,HLOOKUP($E172,'Aux. Listas'!$A$28:$M$30,3,FALSE),
IF($C172='Aux. Listas'!$A$21,HLOOKUP($E172,'Aux. Listas'!$A$32:$H$34,3,FALSE))),0),0)</f>
        <v>0</v>
      </c>
      <c r="X173" s="154">
        <f>IF(X$165&lt;=$G$13,IF($D172='Aux. Listas'!$A$26,IF($C172='Aux. Listas'!$A$20,HLOOKUP($E172,'Aux. Listas'!$A$28:$M$30,3,FALSE),
IF($C172='Aux. Listas'!$A$21,HLOOKUP($E172,'Aux. Listas'!$A$32:$H$34,3,FALSE))),0),0)</f>
        <v>0</v>
      </c>
      <c r="Y173" s="154">
        <f>IF(Y$165&lt;=$G$13,IF($D172='Aux. Listas'!$A$26,IF($C172='Aux. Listas'!$A$20,HLOOKUP($E172,'Aux. Listas'!$A$28:$M$30,3,FALSE),
IF($C172='Aux. Listas'!$A$21,HLOOKUP($E172,'Aux. Listas'!$A$32:$H$34,3,FALSE))),0),0)</f>
        <v>0</v>
      </c>
      <c r="Z173" s="154">
        <f>IF(Z$165&lt;=$G$13,IF($D172='Aux. Listas'!$A$26,IF($C172='Aux. Listas'!$A$20,HLOOKUP($E172,'Aux. Listas'!$A$28:$M$30,3,FALSE),
IF($C172='Aux. Listas'!$A$21,HLOOKUP($E172,'Aux. Listas'!$A$32:$H$34,3,FALSE))),0),0)</f>
        <v>0</v>
      </c>
      <c r="AA173" s="154">
        <f>IF(AA$165&lt;=$G$13,IF($D172='Aux. Listas'!$A$26,IF($C172='Aux. Listas'!$A$20,HLOOKUP($E172,'Aux. Listas'!$A$28:$M$30,3,FALSE),
IF($C172='Aux. Listas'!$A$21,HLOOKUP($E172,'Aux. Listas'!$A$32:$H$34,3,FALSE))),0),0)</f>
        <v>0</v>
      </c>
      <c r="AB173" s="154">
        <f>IF(AB$165&lt;=$G$13,IF($D172='Aux. Listas'!$A$26,IF($C172='Aux. Listas'!$A$20,HLOOKUP($E172,'Aux. Listas'!$A$28:$M$30,3,FALSE),
IF($C172='Aux. Listas'!$A$21,HLOOKUP($E172,'Aux. Listas'!$A$32:$H$34,3,FALSE))),0),0)</f>
        <v>0</v>
      </c>
      <c r="AC173" s="154">
        <f>IF(AC$165&lt;=$G$13,IF($D172='Aux. Listas'!$A$26,IF($C172='Aux. Listas'!$A$20,HLOOKUP($E172,'Aux. Listas'!$A$28:$M$30,3,FALSE),
IF($C172='Aux. Listas'!$A$21,HLOOKUP($E172,'Aux. Listas'!$A$32:$H$34,3,FALSE))),0),0)</f>
        <v>0</v>
      </c>
      <c r="AD173" s="154">
        <f>IF(AD$165&lt;=$G$13,IF($D172='Aux. Listas'!$A$26,IF($C172='Aux. Listas'!$A$20,HLOOKUP($E172,'Aux. Listas'!$A$28:$M$30,3,FALSE),
IF($C172='Aux. Listas'!$A$21,HLOOKUP($E172,'Aux. Listas'!$A$32:$H$34,3,FALSE))),0),0)</f>
        <v>0</v>
      </c>
      <c r="AE173" s="154">
        <f>IF(AE$165&lt;=$G$13,IF($D172='Aux. Listas'!$A$26,IF($C172='Aux. Listas'!$A$20,HLOOKUP($E172,'Aux. Listas'!$A$28:$M$30,3,FALSE),
IF($C172='Aux. Listas'!$A$21,HLOOKUP($E172,'Aux. Listas'!$A$32:$H$34,3,FALSE))),0),0)</f>
        <v>0</v>
      </c>
      <c r="AF173" s="154">
        <f>IF(AF$165&lt;=$G$13,IF($D172='Aux. Listas'!$A$26,IF($C172='Aux. Listas'!$A$20,HLOOKUP($E172,'Aux. Listas'!$A$28:$M$30,3,FALSE),
IF($C172='Aux. Listas'!$A$21,HLOOKUP($E172,'Aux. Listas'!$A$32:$H$34,3,FALSE))),0),0)</f>
        <v>0</v>
      </c>
      <c r="AG173" s="154">
        <f>IF(AG$165&lt;=$G$13,IF($D172='Aux. Listas'!$A$26,IF($C172='Aux. Listas'!$A$20,HLOOKUP($E172,'Aux. Listas'!$A$28:$M$30,3,FALSE),
IF($C172='Aux. Listas'!$A$21,HLOOKUP($E172,'Aux. Listas'!$A$32:$H$34,3,FALSE))),0),0)</f>
        <v>0</v>
      </c>
      <c r="AH173" s="154">
        <f>IF(AH$165&lt;=$G$13,IF($D172='Aux. Listas'!$A$26,IF($C172='Aux. Listas'!$A$20,HLOOKUP($E172,'Aux. Listas'!$A$28:$M$30,3,FALSE),
IF($C172='Aux. Listas'!$A$21,HLOOKUP($E172,'Aux. Listas'!$A$32:$H$34,3,FALSE))),0),0)</f>
        <v>0</v>
      </c>
      <c r="AI173" s="154">
        <f>IF(AI$165&lt;=$G$13,IF($D172='Aux. Listas'!$A$26,IF($C172='Aux. Listas'!$A$20,HLOOKUP($E172,'Aux. Listas'!$A$28:$M$30,3,FALSE),
IF($C172='Aux. Listas'!$A$21,HLOOKUP($E172,'Aux. Listas'!$A$32:$H$34,3,FALSE))),0),0)</f>
        <v>0</v>
      </c>
      <c r="AJ173" s="154">
        <f>IF(AJ$165&lt;=$G$13,IF($D172='Aux. Listas'!$A$26,IF($C172='Aux. Listas'!$A$20,HLOOKUP($E172,'Aux. Listas'!$A$28:$M$30,3,FALSE),
IF($C172='Aux. Listas'!$A$21,HLOOKUP($E172,'Aux. Listas'!$A$32:$H$34,3,FALSE))),0),0)</f>
        <v>0</v>
      </c>
      <c r="AK173" s="154">
        <f>IF(AK$165&lt;=$G$13,IF($D172='Aux. Listas'!$A$26,IF($C172='Aux. Listas'!$A$20,HLOOKUP($E172,'Aux. Listas'!$A$28:$M$30,3,FALSE),
IF($C172='Aux. Listas'!$A$21,HLOOKUP($E172,'Aux. Listas'!$A$32:$H$34,3,FALSE))),0),0)</f>
        <v>0</v>
      </c>
      <c r="AL173" s="154">
        <f>IF(AL$165&lt;=$G$13,IF($D172='Aux. Listas'!$A$26,IF($C172='Aux. Listas'!$A$20,HLOOKUP($E172,'Aux. Listas'!$A$28:$M$30,3,FALSE),
IF($C172='Aux. Listas'!$A$21,HLOOKUP($E172,'Aux. Listas'!$A$32:$H$34,3,FALSE))),0),0)</f>
        <v>0</v>
      </c>
      <c r="AM173" s="50"/>
      <c r="AN173" s="50"/>
      <c r="AO173" s="50"/>
      <c r="AP173" s="50"/>
      <c r="AQ173" s="50"/>
      <c r="AR173" s="50"/>
      <c r="AS173" s="50"/>
      <c r="AT173" s="50"/>
      <c r="AU173" s="50"/>
      <c r="AV173" s="50"/>
      <c r="AW173" s="50"/>
      <c r="AX173" s="50"/>
      <c r="AY173" s="50"/>
      <c r="AZ173" s="50"/>
      <c r="BA173" s="50"/>
      <c r="BB173" s="50"/>
      <c r="BC173" s="50"/>
      <c r="BD173" s="50"/>
      <c r="BE173" s="50"/>
      <c r="BF173" s="50"/>
      <c r="BG173" s="1"/>
      <c r="BI173" s="154"/>
    </row>
    <row r="174" spans="1:61" ht="15.75" customHeight="1" x14ac:dyDescent="0.35">
      <c r="A174" s="1"/>
      <c r="B174" s="2" t="str">
        <f>IF(ISNUMBER(F174),"Aviso","")</f>
        <v/>
      </c>
      <c r="C174" s="238"/>
      <c r="D174" s="238"/>
      <c r="E174" s="238"/>
      <c r="F174" s="146" t="str">
        <f>IF($D174='Aux. Listas'!$A$26,IF($C174='Aux. Listas'!$A$20,HLOOKUP($E174,'Aux. Listas'!$A$28:$M$30,2,FALSE),
IF($C174='Aux. Listas'!$A$21,HLOOKUP($E174,'Aux. Listas'!$A$32:$H$34,2,FALSE)))," ")</f>
        <v xml:space="preserve"> </v>
      </c>
      <c r="G174" s="2"/>
      <c r="H174" s="49" t="s">
        <v>164</v>
      </c>
      <c r="I174" s="154"/>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
    </row>
    <row r="175" spans="1:61" ht="15.75" customHeight="1" x14ac:dyDescent="0.35">
      <c r="A175" s="1"/>
      <c r="B175" s="2"/>
      <c r="C175" s="206"/>
      <c r="D175" s="206"/>
      <c r="E175" s="206"/>
      <c r="F175" s="27"/>
      <c r="G175" s="2"/>
      <c r="H175" s="49" t="s">
        <v>336</v>
      </c>
      <c r="I175" s="154">
        <f>IF(I$165&lt;=$G$13,IF($D174='Aux. Listas'!$A$26,IF($C174='Aux. Listas'!$A$20,HLOOKUP($E174,'Aux. Listas'!$A$28:$M$30,3,FALSE),
IF($C174='Aux. Listas'!$A$21,HLOOKUP($E174,'Aux. Listas'!$A$32:$H$34,3,FALSE))),0),0)</f>
        <v>0</v>
      </c>
      <c r="J175" s="154">
        <f>IF(J$165&lt;=$G$13,IF($D174='Aux. Listas'!$A$26,IF($C174='Aux. Listas'!$A$20,HLOOKUP($E174,'Aux. Listas'!$A$28:$M$30,3,FALSE),
IF($C174='Aux. Listas'!$A$21,HLOOKUP($E174,'Aux. Listas'!$A$32:$H$34,3,FALSE))),0),0)</f>
        <v>0</v>
      </c>
      <c r="K175" s="154">
        <f>IF(K$165&lt;=$G$13,IF($D174='Aux. Listas'!$A$26,IF($C174='Aux. Listas'!$A$20,HLOOKUP($E174,'Aux. Listas'!$A$28:$M$30,3,FALSE),
IF($C174='Aux. Listas'!$A$21,HLOOKUP($E174,'Aux. Listas'!$A$32:$H$34,3,FALSE))),0),0)</f>
        <v>0</v>
      </c>
      <c r="L175" s="154">
        <f>IF(L$165&lt;=$G$13,IF($D174='Aux. Listas'!$A$26,IF($C174='Aux. Listas'!$A$20,HLOOKUP($E174,'Aux. Listas'!$A$28:$M$30,3,FALSE),
IF($C174='Aux. Listas'!$A$21,HLOOKUP($E174,'Aux. Listas'!$A$32:$H$34,3,FALSE))),0),0)</f>
        <v>0</v>
      </c>
      <c r="M175" s="154">
        <f>IF(M$165&lt;=$G$13,IF($D174='Aux. Listas'!$A$26,IF($C174='Aux. Listas'!$A$20,HLOOKUP($E174,'Aux. Listas'!$A$28:$M$30,3,FALSE),
IF($C174='Aux. Listas'!$A$21,HLOOKUP($E174,'Aux. Listas'!$A$32:$H$34,3,FALSE))),0),0)</f>
        <v>0</v>
      </c>
      <c r="N175" s="154">
        <f>IF(N$165&lt;=$G$13,IF($D174='Aux. Listas'!$A$26,IF($C174='Aux. Listas'!$A$20,HLOOKUP($E174,'Aux. Listas'!$A$28:$M$30,3,FALSE),
IF($C174='Aux. Listas'!$A$21,HLOOKUP($E174,'Aux. Listas'!$A$32:$H$34,3,FALSE))),0),0)</f>
        <v>0</v>
      </c>
      <c r="O175" s="154">
        <f>IF(O$165&lt;=$G$13,IF($D174='Aux. Listas'!$A$26,IF($C174='Aux. Listas'!$A$20,HLOOKUP($E174,'Aux. Listas'!$A$28:$M$30,3,FALSE),
IF($C174='Aux. Listas'!$A$21,HLOOKUP($E174,'Aux. Listas'!$A$32:$H$34,3,FALSE))),0),0)</f>
        <v>0</v>
      </c>
      <c r="P175" s="154">
        <f>IF(P$165&lt;=$G$13,IF($D174='Aux. Listas'!$A$26,IF($C174='Aux. Listas'!$A$20,HLOOKUP($E174,'Aux. Listas'!$A$28:$M$30,3,FALSE),
IF($C174='Aux. Listas'!$A$21,HLOOKUP($E174,'Aux. Listas'!$A$32:$H$34,3,FALSE))),0),0)</f>
        <v>0</v>
      </c>
      <c r="Q175" s="154">
        <f>IF(Q$165&lt;=$G$13,IF($D174='Aux. Listas'!$A$26,IF($C174='Aux. Listas'!$A$20,HLOOKUP($E174,'Aux. Listas'!$A$28:$M$30,3,FALSE),
IF($C174='Aux. Listas'!$A$21,HLOOKUP($E174,'Aux. Listas'!$A$32:$H$34,3,FALSE))),0),0)</f>
        <v>0</v>
      </c>
      <c r="R175" s="154">
        <f>IF(R$165&lt;=$G$13,IF($D174='Aux. Listas'!$A$26,IF($C174='Aux. Listas'!$A$20,HLOOKUP($E174,'Aux. Listas'!$A$28:$M$30,3,FALSE),
IF($C174='Aux. Listas'!$A$21,HLOOKUP($E174,'Aux. Listas'!$A$32:$H$34,3,FALSE))),0),0)</f>
        <v>0</v>
      </c>
      <c r="S175" s="154">
        <f>IF(S$165&lt;=$G$13,IF($D174='Aux. Listas'!$A$26,IF($C174='Aux. Listas'!$A$20,HLOOKUP($E174,'Aux. Listas'!$A$28:$M$30,3,FALSE),
IF($C174='Aux. Listas'!$A$21,HLOOKUP($E174,'Aux. Listas'!$A$32:$H$34,3,FALSE))),0),0)</f>
        <v>0</v>
      </c>
      <c r="T175" s="154">
        <f>IF(T$165&lt;=$G$13,IF($D174='Aux. Listas'!$A$26,IF($C174='Aux. Listas'!$A$20,HLOOKUP($E174,'Aux. Listas'!$A$28:$M$30,3,FALSE),
IF($C174='Aux. Listas'!$A$21,HLOOKUP($E174,'Aux. Listas'!$A$32:$H$34,3,FALSE))),0),0)</f>
        <v>0</v>
      </c>
      <c r="U175" s="154">
        <f>IF(U$165&lt;=$G$13,IF($D174='Aux. Listas'!$A$26,IF($C174='Aux. Listas'!$A$20,HLOOKUP($E174,'Aux. Listas'!$A$28:$M$30,3,FALSE),
IF($C174='Aux. Listas'!$A$21,HLOOKUP($E174,'Aux. Listas'!$A$32:$H$34,3,FALSE))),0),0)</f>
        <v>0</v>
      </c>
      <c r="V175" s="154">
        <f>IF(V$165&lt;=$G$13,IF($D174='Aux. Listas'!$A$26,IF($C174='Aux. Listas'!$A$20,HLOOKUP($E174,'Aux. Listas'!$A$28:$M$30,3,FALSE),
IF($C174='Aux. Listas'!$A$21,HLOOKUP($E174,'Aux. Listas'!$A$32:$H$34,3,FALSE))),0),0)</f>
        <v>0</v>
      </c>
      <c r="W175" s="154">
        <f>IF(W$165&lt;=$G$13,IF($D174='Aux. Listas'!$A$26,IF($C174='Aux. Listas'!$A$20,HLOOKUP($E174,'Aux. Listas'!$A$28:$M$30,3,FALSE),
IF($C174='Aux. Listas'!$A$21,HLOOKUP($E174,'Aux. Listas'!$A$32:$H$34,3,FALSE))),0),0)</f>
        <v>0</v>
      </c>
      <c r="X175" s="154">
        <f>IF(X$165&lt;=$G$13,IF($D174='Aux. Listas'!$A$26,IF($C174='Aux. Listas'!$A$20,HLOOKUP($E174,'Aux. Listas'!$A$28:$M$30,3,FALSE),
IF($C174='Aux. Listas'!$A$21,HLOOKUP($E174,'Aux. Listas'!$A$32:$H$34,3,FALSE))),0),0)</f>
        <v>0</v>
      </c>
      <c r="Y175" s="154">
        <f>IF(Y$165&lt;=$G$13,IF($D174='Aux. Listas'!$A$26,IF($C174='Aux. Listas'!$A$20,HLOOKUP($E174,'Aux. Listas'!$A$28:$M$30,3,FALSE),
IF($C174='Aux. Listas'!$A$21,HLOOKUP($E174,'Aux. Listas'!$A$32:$H$34,3,FALSE))),0),0)</f>
        <v>0</v>
      </c>
      <c r="Z175" s="154">
        <f>IF(Z$165&lt;=$G$13,IF($D174='Aux. Listas'!$A$26,IF($C174='Aux. Listas'!$A$20,HLOOKUP($E174,'Aux. Listas'!$A$28:$M$30,3,FALSE),
IF($C174='Aux. Listas'!$A$21,HLOOKUP($E174,'Aux. Listas'!$A$32:$H$34,3,FALSE))),0),0)</f>
        <v>0</v>
      </c>
      <c r="AA175" s="154">
        <f>IF(AA$165&lt;=$G$13,IF($D174='Aux. Listas'!$A$26,IF($C174='Aux. Listas'!$A$20,HLOOKUP($E174,'Aux. Listas'!$A$28:$M$30,3,FALSE),
IF($C174='Aux. Listas'!$A$21,HLOOKUP($E174,'Aux. Listas'!$A$32:$H$34,3,FALSE))),0),0)</f>
        <v>0</v>
      </c>
      <c r="AB175" s="154">
        <f>IF(AB$165&lt;=$G$13,IF($D174='Aux. Listas'!$A$26,IF($C174='Aux. Listas'!$A$20,HLOOKUP($E174,'Aux. Listas'!$A$28:$M$30,3,FALSE),
IF($C174='Aux. Listas'!$A$21,HLOOKUP($E174,'Aux. Listas'!$A$32:$H$34,3,FALSE))),0),0)</f>
        <v>0</v>
      </c>
      <c r="AC175" s="154">
        <f>IF(AC$165&lt;=$G$13,IF($D174='Aux. Listas'!$A$26,IF($C174='Aux. Listas'!$A$20,HLOOKUP($E174,'Aux. Listas'!$A$28:$M$30,3,FALSE),
IF($C174='Aux. Listas'!$A$21,HLOOKUP($E174,'Aux. Listas'!$A$32:$H$34,3,FALSE))),0),0)</f>
        <v>0</v>
      </c>
      <c r="AD175" s="154">
        <f>IF(AD$165&lt;=$G$13,IF($D174='Aux. Listas'!$A$26,IF($C174='Aux. Listas'!$A$20,HLOOKUP($E174,'Aux. Listas'!$A$28:$M$30,3,FALSE),
IF($C174='Aux. Listas'!$A$21,HLOOKUP($E174,'Aux. Listas'!$A$32:$H$34,3,FALSE))),0),0)</f>
        <v>0</v>
      </c>
      <c r="AE175" s="154">
        <f>IF(AE$165&lt;=$G$13,IF($D174='Aux. Listas'!$A$26,IF($C174='Aux. Listas'!$A$20,HLOOKUP($E174,'Aux. Listas'!$A$28:$M$30,3,FALSE),
IF($C174='Aux. Listas'!$A$21,HLOOKUP($E174,'Aux. Listas'!$A$32:$H$34,3,FALSE))),0),0)</f>
        <v>0</v>
      </c>
      <c r="AF175" s="154">
        <f>IF(AF$165&lt;=$G$13,IF($D174='Aux. Listas'!$A$26,IF($C174='Aux. Listas'!$A$20,HLOOKUP($E174,'Aux. Listas'!$A$28:$M$30,3,FALSE),
IF($C174='Aux. Listas'!$A$21,HLOOKUP($E174,'Aux. Listas'!$A$32:$H$34,3,FALSE))),0),0)</f>
        <v>0</v>
      </c>
      <c r="AG175" s="154">
        <f>IF(AG$165&lt;=$G$13,IF($D174='Aux. Listas'!$A$26,IF($C174='Aux. Listas'!$A$20,HLOOKUP($E174,'Aux. Listas'!$A$28:$M$30,3,FALSE),
IF($C174='Aux. Listas'!$A$21,HLOOKUP($E174,'Aux. Listas'!$A$32:$H$34,3,FALSE))),0),0)</f>
        <v>0</v>
      </c>
      <c r="AH175" s="154">
        <f>IF(AH$165&lt;=$G$13,IF($D174='Aux. Listas'!$A$26,IF($C174='Aux. Listas'!$A$20,HLOOKUP($E174,'Aux. Listas'!$A$28:$M$30,3,FALSE),
IF($C174='Aux. Listas'!$A$21,HLOOKUP($E174,'Aux. Listas'!$A$32:$H$34,3,FALSE))),0),0)</f>
        <v>0</v>
      </c>
      <c r="AI175" s="154">
        <f>IF(AI$165&lt;=$G$13,IF($D174='Aux. Listas'!$A$26,IF($C174='Aux. Listas'!$A$20,HLOOKUP($E174,'Aux. Listas'!$A$28:$M$30,3,FALSE),
IF($C174='Aux. Listas'!$A$21,HLOOKUP($E174,'Aux. Listas'!$A$32:$H$34,3,FALSE))),0),0)</f>
        <v>0</v>
      </c>
      <c r="AJ175" s="154">
        <f>IF(AJ$165&lt;=$G$13,IF($D174='Aux. Listas'!$A$26,IF($C174='Aux. Listas'!$A$20,HLOOKUP($E174,'Aux. Listas'!$A$28:$M$30,3,FALSE),
IF($C174='Aux. Listas'!$A$21,HLOOKUP($E174,'Aux. Listas'!$A$32:$H$34,3,FALSE))),0),0)</f>
        <v>0</v>
      </c>
      <c r="AK175" s="154">
        <f>IF(AK$165&lt;=$G$13,IF($D174='Aux. Listas'!$A$26,IF($C174='Aux. Listas'!$A$20,HLOOKUP($E174,'Aux. Listas'!$A$28:$M$30,3,FALSE),
IF($C174='Aux. Listas'!$A$21,HLOOKUP($E174,'Aux. Listas'!$A$32:$H$34,3,FALSE))),0),0)</f>
        <v>0</v>
      </c>
      <c r="AL175" s="154">
        <f>IF(AL$165&lt;=$G$13,IF($D174='Aux. Listas'!$A$26,IF($C174='Aux. Listas'!$A$20,HLOOKUP($E174,'Aux. Listas'!$A$28:$M$30,3,FALSE),
IF($C174='Aux. Listas'!$A$21,HLOOKUP($E174,'Aux. Listas'!$A$32:$H$34,3,FALSE))),0),0)</f>
        <v>0</v>
      </c>
      <c r="AM175" s="50"/>
      <c r="AN175" s="50"/>
      <c r="AO175" s="50"/>
      <c r="AP175" s="50"/>
      <c r="AQ175" s="50"/>
      <c r="AR175" s="50"/>
      <c r="AS175" s="50"/>
      <c r="AT175" s="50"/>
      <c r="AU175" s="50"/>
      <c r="AV175" s="50"/>
      <c r="AW175" s="50"/>
      <c r="AX175" s="50"/>
      <c r="AY175" s="50"/>
      <c r="AZ175" s="50"/>
      <c r="BA175" s="50"/>
      <c r="BB175" s="50"/>
      <c r="BC175" s="50"/>
      <c r="BD175" s="50"/>
      <c r="BE175" s="50"/>
      <c r="BF175" s="50"/>
      <c r="BG175" s="1"/>
    </row>
    <row r="176" spans="1:61" ht="15.75" customHeight="1" x14ac:dyDescent="0.35">
      <c r="A176" s="1"/>
      <c r="B176" s="2" t="str">
        <f>IF(ISNUMBER(F176),"Aviso","")</f>
        <v/>
      </c>
      <c r="C176" s="238"/>
      <c r="D176" s="238"/>
      <c r="E176" s="238"/>
      <c r="F176" s="146" t="str">
        <f>IF($D176='Aux. Listas'!$A$26,IF($C176='Aux. Listas'!$A$20,HLOOKUP($E176,'Aux. Listas'!$A$28:$M$30,2,FALSE),
IF($C176='Aux. Listas'!$A$21,HLOOKUP($E176,'Aux. Listas'!$A$32:$H$34,2,FALSE)))," ")</f>
        <v xml:space="preserve"> </v>
      </c>
      <c r="G176" s="2"/>
      <c r="H176" s="49" t="s">
        <v>164</v>
      </c>
      <c r="I176" s="154"/>
      <c r="J176" s="150"/>
      <c r="K176" s="150"/>
      <c r="L176" s="150"/>
      <c r="M176" s="150"/>
      <c r="N176" s="150"/>
      <c r="O176" s="150"/>
      <c r="P176" s="150"/>
      <c r="Q176" s="150"/>
      <c r="R176" s="150"/>
      <c r="S176" s="150"/>
      <c r="T176" s="150"/>
      <c r="U176" s="150"/>
      <c r="V176" s="150"/>
      <c r="W176" s="150"/>
      <c r="X176" s="150"/>
      <c r="Y176" s="150"/>
      <c r="Z176" s="150"/>
      <c r="AA176" s="150"/>
      <c r="AB176" s="150"/>
      <c r="AC176" s="155"/>
      <c r="AD176" s="155"/>
      <c r="AE176" s="155"/>
      <c r="AF176" s="155"/>
      <c r="AG176" s="155"/>
      <c r="AH176" s="155"/>
      <c r="AI176" s="155"/>
      <c r="AJ176" s="155"/>
      <c r="AK176" s="155"/>
      <c r="AL176" s="155"/>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1"/>
    </row>
    <row r="177" spans="1:59" ht="15.75" customHeight="1" x14ac:dyDescent="0.35">
      <c r="A177" s="1"/>
      <c r="B177" s="2"/>
      <c r="C177" s="206"/>
      <c r="D177" s="206"/>
      <c r="E177" s="206"/>
      <c r="F177" s="27"/>
      <c r="G177" s="2"/>
      <c r="H177" s="49" t="s">
        <v>336</v>
      </c>
      <c r="I177" s="154">
        <f>IF(I$165&lt;=$G$13,IF($D176='Aux. Listas'!$A$26,IF($C176='Aux. Listas'!$A$20,HLOOKUP($E176,'Aux. Listas'!$A$28:$M$30,3,FALSE),
IF($C176='Aux. Listas'!$A$21,HLOOKUP($E176,'Aux. Listas'!$A$32:$H$34,3,FALSE))),0),0)</f>
        <v>0</v>
      </c>
      <c r="J177" s="154">
        <f>IF(J$165&lt;=$G$13,IF($D176='Aux. Listas'!$A$26,IF($C176='Aux. Listas'!$A$20,HLOOKUP($E176,'Aux. Listas'!$A$28:$M$30,3,FALSE),
IF($C176='Aux. Listas'!$A$21,HLOOKUP($E176,'Aux. Listas'!$A$32:$H$34,3,FALSE))),0),0)</f>
        <v>0</v>
      </c>
      <c r="K177" s="154">
        <f>IF(K$165&lt;=$G$13,IF($D176='Aux. Listas'!$A$26,IF($C176='Aux. Listas'!$A$20,HLOOKUP($E176,'Aux. Listas'!$A$28:$M$30,3,FALSE),
IF($C176='Aux. Listas'!$A$21,HLOOKUP($E176,'Aux. Listas'!$A$32:$H$34,3,FALSE))),0),0)</f>
        <v>0</v>
      </c>
      <c r="L177" s="154">
        <f>IF(L$165&lt;=$G$13,IF($D176='Aux. Listas'!$A$26,IF($C176='Aux. Listas'!$A$20,HLOOKUP($E176,'Aux. Listas'!$A$28:$M$30,3,FALSE),
IF($C176='Aux. Listas'!$A$21,HLOOKUP($E176,'Aux. Listas'!$A$32:$H$34,3,FALSE))),0),0)</f>
        <v>0</v>
      </c>
      <c r="M177" s="154">
        <f>IF(M$165&lt;=$G$13,IF($D176='Aux. Listas'!$A$26,IF($C176='Aux. Listas'!$A$20,HLOOKUP($E176,'Aux. Listas'!$A$28:$M$30,3,FALSE),
IF($C176='Aux. Listas'!$A$21,HLOOKUP($E176,'Aux. Listas'!$A$32:$H$34,3,FALSE))),0),0)</f>
        <v>0</v>
      </c>
      <c r="N177" s="154">
        <f>IF(N$165&lt;=$G$13,IF($D176='Aux. Listas'!$A$26,IF($C176='Aux. Listas'!$A$20,HLOOKUP($E176,'Aux. Listas'!$A$28:$M$30,3,FALSE),
IF($C176='Aux. Listas'!$A$21,HLOOKUP($E176,'Aux. Listas'!$A$32:$H$34,3,FALSE))),0),0)</f>
        <v>0</v>
      </c>
      <c r="O177" s="154">
        <f>IF(O$165&lt;=$G$13,IF($D176='Aux. Listas'!$A$26,IF($C176='Aux. Listas'!$A$20,HLOOKUP($E176,'Aux. Listas'!$A$28:$M$30,3,FALSE),
IF($C176='Aux. Listas'!$A$21,HLOOKUP($E176,'Aux. Listas'!$A$32:$H$34,3,FALSE))),0),0)</f>
        <v>0</v>
      </c>
      <c r="P177" s="154">
        <f>IF(P$165&lt;=$G$13,IF($D176='Aux. Listas'!$A$26,IF($C176='Aux. Listas'!$A$20,HLOOKUP($E176,'Aux. Listas'!$A$28:$M$30,3,FALSE),
IF($C176='Aux. Listas'!$A$21,HLOOKUP($E176,'Aux. Listas'!$A$32:$H$34,3,FALSE))),0),0)</f>
        <v>0</v>
      </c>
      <c r="Q177" s="154">
        <f>IF(Q$165&lt;=$G$13,IF($D176='Aux. Listas'!$A$26,IF($C176='Aux. Listas'!$A$20,HLOOKUP($E176,'Aux. Listas'!$A$28:$M$30,3,FALSE),
IF($C176='Aux. Listas'!$A$21,HLOOKUP($E176,'Aux. Listas'!$A$32:$H$34,3,FALSE))),0),0)</f>
        <v>0</v>
      </c>
      <c r="R177" s="154">
        <f>IF(R$165&lt;=$G$13,IF($D176='Aux. Listas'!$A$26,IF($C176='Aux. Listas'!$A$20,HLOOKUP($E176,'Aux. Listas'!$A$28:$M$30,3,FALSE),
IF($C176='Aux. Listas'!$A$21,HLOOKUP($E176,'Aux. Listas'!$A$32:$H$34,3,FALSE))),0),0)</f>
        <v>0</v>
      </c>
      <c r="S177" s="154">
        <f>IF(S$165&lt;=$G$13,IF($D176='Aux. Listas'!$A$26,IF($C176='Aux. Listas'!$A$20,HLOOKUP($E176,'Aux. Listas'!$A$28:$M$30,3,FALSE),
IF($C176='Aux. Listas'!$A$21,HLOOKUP($E176,'Aux. Listas'!$A$32:$H$34,3,FALSE))),0),0)</f>
        <v>0</v>
      </c>
      <c r="T177" s="154">
        <f>IF(T$165&lt;=$G$13,IF($D176='Aux. Listas'!$A$26,IF($C176='Aux. Listas'!$A$20,HLOOKUP($E176,'Aux. Listas'!$A$28:$M$30,3,FALSE),
IF($C176='Aux. Listas'!$A$21,HLOOKUP($E176,'Aux. Listas'!$A$32:$H$34,3,FALSE))),0),0)</f>
        <v>0</v>
      </c>
      <c r="U177" s="154">
        <f>IF(U$165&lt;=$G$13,IF($D176='Aux. Listas'!$A$26,IF($C176='Aux. Listas'!$A$20,HLOOKUP($E176,'Aux. Listas'!$A$28:$M$30,3,FALSE),
IF($C176='Aux. Listas'!$A$21,HLOOKUP($E176,'Aux. Listas'!$A$32:$H$34,3,FALSE))),0),0)</f>
        <v>0</v>
      </c>
      <c r="V177" s="154">
        <f>IF(V$165&lt;=$G$13,IF($D176='Aux. Listas'!$A$26,IF($C176='Aux. Listas'!$A$20,HLOOKUP($E176,'Aux. Listas'!$A$28:$M$30,3,FALSE),
IF($C176='Aux. Listas'!$A$21,HLOOKUP($E176,'Aux. Listas'!$A$32:$H$34,3,FALSE))),0),0)</f>
        <v>0</v>
      </c>
      <c r="W177" s="154">
        <f>IF(W$165&lt;=$G$13,IF($D176='Aux. Listas'!$A$26,IF($C176='Aux. Listas'!$A$20,HLOOKUP($E176,'Aux. Listas'!$A$28:$M$30,3,FALSE),
IF($C176='Aux. Listas'!$A$21,HLOOKUP($E176,'Aux. Listas'!$A$32:$H$34,3,FALSE))),0),0)</f>
        <v>0</v>
      </c>
      <c r="X177" s="154">
        <f>IF(X$165&lt;=$G$13,IF($D176='Aux. Listas'!$A$26,IF($C176='Aux. Listas'!$A$20,HLOOKUP($E176,'Aux. Listas'!$A$28:$M$30,3,FALSE),
IF($C176='Aux. Listas'!$A$21,HLOOKUP($E176,'Aux. Listas'!$A$32:$H$34,3,FALSE))),0),0)</f>
        <v>0</v>
      </c>
      <c r="Y177" s="154">
        <f>IF(Y$165&lt;=$G$13,IF($D176='Aux. Listas'!$A$26,IF($C176='Aux. Listas'!$A$20,HLOOKUP($E176,'Aux. Listas'!$A$28:$M$30,3,FALSE),
IF($C176='Aux. Listas'!$A$21,HLOOKUP($E176,'Aux. Listas'!$A$32:$H$34,3,FALSE))),0),0)</f>
        <v>0</v>
      </c>
      <c r="Z177" s="154">
        <f>IF(Z$165&lt;=$G$13,IF($D176='Aux. Listas'!$A$26,IF($C176='Aux. Listas'!$A$20,HLOOKUP($E176,'Aux. Listas'!$A$28:$M$30,3,FALSE),
IF($C176='Aux. Listas'!$A$21,HLOOKUP($E176,'Aux. Listas'!$A$32:$H$34,3,FALSE))),0),0)</f>
        <v>0</v>
      </c>
      <c r="AA177" s="154">
        <f>IF(AA$165&lt;=$G$13,IF($D176='Aux. Listas'!$A$26,IF($C176='Aux. Listas'!$A$20,HLOOKUP($E176,'Aux. Listas'!$A$28:$M$30,3,FALSE),
IF($C176='Aux. Listas'!$A$21,HLOOKUP($E176,'Aux. Listas'!$A$32:$H$34,3,FALSE))),0),0)</f>
        <v>0</v>
      </c>
      <c r="AB177" s="154">
        <f>IF(AB$165&lt;=$G$13,IF($D176='Aux. Listas'!$A$26,IF($C176='Aux. Listas'!$A$20,HLOOKUP($E176,'Aux. Listas'!$A$28:$M$30,3,FALSE),
IF($C176='Aux. Listas'!$A$21,HLOOKUP($E176,'Aux. Listas'!$A$32:$H$34,3,FALSE))),0),0)</f>
        <v>0</v>
      </c>
      <c r="AC177" s="154">
        <f>IF(AC$165&lt;=$G$13,IF($D176='Aux. Listas'!$A$26,IF($C176='Aux. Listas'!$A$20,HLOOKUP($E176,'Aux. Listas'!$A$28:$M$30,3,FALSE),
IF($C176='Aux. Listas'!$A$21,HLOOKUP($E176,'Aux. Listas'!$A$32:$H$34,3,FALSE))),0),0)</f>
        <v>0</v>
      </c>
      <c r="AD177" s="154">
        <f>IF(AD$165&lt;=$G$13,IF($D176='Aux. Listas'!$A$26,IF($C176='Aux. Listas'!$A$20,HLOOKUP($E176,'Aux. Listas'!$A$28:$M$30,3,FALSE),
IF($C176='Aux. Listas'!$A$21,HLOOKUP($E176,'Aux. Listas'!$A$32:$H$34,3,FALSE))),0),0)</f>
        <v>0</v>
      </c>
      <c r="AE177" s="154">
        <f>IF(AE$165&lt;=$G$13,IF($D176='Aux. Listas'!$A$26,IF($C176='Aux. Listas'!$A$20,HLOOKUP($E176,'Aux. Listas'!$A$28:$M$30,3,FALSE),
IF($C176='Aux. Listas'!$A$21,HLOOKUP($E176,'Aux. Listas'!$A$32:$H$34,3,FALSE))),0),0)</f>
        <v>0</v>
      </c>
      <c r="AF177" s="154">
        <f>IF(AF$165&lt;=$G$13,IF($D176='Aux. Listas'!$A$26,IF($C176='Aux. Listas'!$A$20,HLOOKUP($E176,'Aux. Listas'!$A$28:$M$30,3,FALSE),
IF($C176='Aux. Listas'!$A$21,HLOOKUP($E176,'Aux. Listas'!$A$32:$H$34,3,FALSE))),0),0)</f>
        <v>0</v>
      </c>
      <c r="AG177" s="154">
        <f>IF(AG$165&lt;=$G$13,IF($D176='Aux. Listas'!$A$26,IF($C176='Aux. Listas'!$A$20,HLOOKUP($E176,'Aux. Listas'!$A$28:$M$30,3,FALSE),
IF($C176='Aux. Listas'!$A$21,HLOOKUP($E176,'Aux. Listas'!$A$32:$H$34,3,FALSE))),0),0)</f>
        <v>0</v>
      </c>
      <c r="AH177" s="154">
        <f>IF(AH$165&lt;=$G$13,IF($D176='Aux. Listas'!$A$26,IF($C176='Aux. Listas'!$A$20,HLOOKUP($E176,'Aux. Listas'!$A$28:$M$30,3,FALSE),
IF($C176='Aux. Listas'!$A$21,HLOOKUP($E176,'Aux. Listas'!$A$32:$H$34,3,FALSE))),0),0)</f>
        <v>0</v>
      </c>
      <c r="AI177" s="154">
        <f>IF(AI$165&lt;=$G$13,IF($D176='Aux. Listas'!$A$26,IF($C176='Aux. Listas'!$A$20,HLOOKUP($E176,'Aux. Listas'!$A$28:$M$30,3,FALSE),
IF($C176='Aux. Listas'!$A$21,HLOOKUP($E176,'Aux. Listas'!$A$32:$H$34,3,FALSE))),0),0)</f>
        <v>0</v>
      </c>
      <c r="AJ177" s="154">
        <f>IF(AJ$165&lt;=$G$13,IF($D176='Aux. Listas'!$A$26,IF($C176='Aux. Listas'!$A$20,HLOOKUP($E176,'Aux. Listas'!$A$28:$M$30,3,FALSE),
IF($C176='Aux. Listas'!$A$21,HLOOKUP($E176,'Aux. Listas'!$A$32:$H$34,3,FALSE))),0),0)</f>
        <v>0</v>
      </c>
      <c r="AK177" s="154">
        <f>IF(AK$165&lt;=$G$13,IF($D176='Aux. Listas'!$A$26,IF($C176='Aux. Listas'!$A$20,HLOOKUP($E176,'Aux. Listas'!$A$28:$M$30,3,FALSE),
IF($C176='Aux. Listas'!$A$21,HLOOKUP($E176,'Aux. Listas'!$A$32:$H$34,3,FALSE))),0),0)</f>
        <v>0</v>
      </c>
      <c r="AL177" s="154">
        <f>IF(AL$165&lt;=$G$13,IF($D176='Aux. Listas'!$A$26,IF($C176='Aux. Listas'!$A$20,HLOOKUP($E176,'Aux. Listas'!$A$28:$M$30,3,FALSE),
IF($C176='Aux. Listas'!$A$21,HLOOKUP($E176,'Aux. Listas'!$A$32:$H$34,3,FALSE))),0),0)</f>
        <v>0</v>
      </c>
      <c r="AM177" s="50"/>
      <c r="AN177" s="50"/>
      <c r="AO177" s="50"/>
      <c r="AP177" s="50"/>
      <c r="AQ177" s="50"/>
      <c r="AR177" s="50"/>
      <c r="AS177" s="50"/>
      <c r="AT177" s="50"/>
      <c r="AU177" s="50"/>
      <c r="AV177" s="50"/>
      <c r="AW177" s="50"/>
      <c r="AX177" s="50"/>
      <c r="AY177" s="50"/>
      <c r="AZ177" s="50"/>
      <c r="BA177" s="50"/>
      <c r="BB177" s="50"/>
      <c r="BC177" s="50"/>
      <c r="BD177" s="50"/>
      <c r="BE177" s="50"/>
      <c r="BF177" s="50"/>
      <c r="BG177" s="1"/>
    </row>
    <row r="178" spans="1:59" ht="15.75" customHeight="1" x14ac:dyDescent="0.35">
      <c r="A178" s="1"/>
      <c r="B178" s="2" t="str">
        <f>IF(ISNUMBER(F178),"Aviso","")</f>
        <v/>
      </c>
      <c r="C178" s="238"/>
      <c r="D178" s="238"/>
      <c r="E178" s="238"/>
      <c r="F178" s="146" t="str">
        <f>IF($D178='Aux. Listas'!$A$26,IF($C178='Aux. Listas'!$A$20,HLOOKUP($E178,'Aux. Listas'!$A$28:$M$30,2,FALSE),
IF($C178='Aux. Listas'!$A$21,HLOOKUP($E178,'Aux. Listas'!$A$32:$H$34,2,FALSE)))," ")</f>
        <v xml:space="preserve"> </v>
      </c>
      <c r="G178" s="2"/>
      <c r="H178" s="49" t="s">
        <v>164</v>
      </c>
      <c r="I178" s="154"/>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1"/>
    </row>
    <row r="179" spans="1:59" ht="15.75" customHeight="1" x14ac:dyDescent="0.35">
      <c r="A179" s="1"/>
      <c r="B179" s="2"/>
      <c r="C179" s="206"/>
      <c r="D179" s="206"/>
      <c r="E179" s="206"/>
      <c r="F179" s="27"/>
      <c r="G179" s="2"/>
      <c r="H179" s="49" t="s">
        <v>336</v>
      </c>
      <c r="I179" s="154">
        <f>IF(I$165&lt;=$G$13,IF($D178='Aux. Listas'!$A$26,IF($C178='Aux. Listas'!$A$20,HLOOKUP($E178,'Aux. Listas'!$A$28:$M$30,3,FALSE),
IF($C178='Aux. Listas'!$A$21,HLOOKUP($E178,'Aux. Listas'!$A$32:$H$34,3,FALSE))),0),0)</f>
        <v>0</v>
      </c>
      <c r="J179" s="154">
        <f>IF(J$165&lt;=$G$13,IF($D178='Aux. Listas'!$A$26,IF($C178='Aux. Listas'!$A$20,HLOOKUP($E178,'Aux. Listas'!$A$28:$M$30,3,FALSE),
IF($C178='Aux. Listas'!$A$21,HLOOKUP($E178,'Aux. Listas'!$A$32:$H$34,3,FALSE))),0),0)</f>
        <v>0</v>
      </c>
      <c r="K179" s="154">
        <f>IF(K$165&lt;=$G$13,IF($D178='Aux. Listas'!$A$26,IF($C178='Aux. Listas'!$A$20,HLOOKUP($E178,'Aux. Listas'!$A$28:$M$30,3,FALSE),
IF($C178='Aux. Listas'!$A$21,HLOOKUP($E178,'Aux. Listas'!$A$32:$H$34,3,FALSE))),0),0)</f>
        <v>0</v>
      </c>
      <c r="L179" s="154">
        <f>IF(L$165&lt;=$G$13,IF($D178='Aux. Listas'!$A$26,IF($C178='Aux. Listas'!$A$20,HLOOKUP($E178,'Aux. Listas'!$A$28:$M$30,3,FALSE),
IF($C178='Aux. Listas'!$A$21,HLOOKUP($E178,'Aux. Listas'!$A$32:$H$34,3,FALSE))),0),0)</f>
        <v>0</v>
      </c>
      <c r="M179" s="154">
        <f>IF(M$165&lt;=$G$13,IF($D178='Aux. Listas'!$A$26,IF($C178='Aux. Listas'!$A$20,HLOOKUP($E178,'Aux. Listas'!$A$28:$M$30,3,FALSE),
IF($C178='Aux. Listas'!$A$21,HLOOKUP($E178,'Aux. Listas'!$A$32:$H$34,3,FALSE))),0),0)</f>
        <v>0</v>
      </c>
      <c r="N179" s="154">
        <f>IF(N$165&lt;=$G$13,IF($D178='Aux. Listas'!$A$26,IF($C178='Aux. Listas'!$A$20,HLOOKUP($E178,'Aux. Listas'!$A$28:$M$30,3,FALSE),
IF($C178='Aux. Listas'!$A$21,HLOOKUP($E178,'Aux. Listas'!$A$32:$H$34,3,FALSE))),0),0)</f>
        <v>0</v>
      </c>
      <c r="O179" s="154">
        <f>IF(O$165&lt;=$G$13,IF($D178='Aux. Listas'!$A$26,IF($C178='Aux. Listas'!$A$20,HLOOKUP($E178,'Aux. Listas'!$A$28:$M$30,3,FALSE),
IF($C178='Aux. Listas'!$A$21,HLOOKUP($E178,'Aux. Listas'!$A$32:$H$34,3,FALSE))),0),0)</f>
        <v>0</v>
      </c>
      <c r="P179" s="154">
        <f>IF(P$165&lt;=$G$13,IF($D178='Aux. Listas'!$A$26,IF($C178='Aux. Listas'!$A$20,HLOOKUP($E178,'Aux. Listas'!$A$28:$M$30,3,FALSE),
IF($C178='Aux. Listas'!$A$21,HLOOKUP($E178,'Aux. Listas'!$A$32:$H$34,3,FALSE))),0),0)</f>
        <v>0</v>
      </c>
      <c r="Q179" s="154">
        <f>IF(Q$165&lt;=$G$13,IF($D178='Aux. Listas'!$A$26,IF($C178='Aux. Listas'!$A$20,HLOOKUP($E178,'Aux. Listas'!$A$28:$M$30,3,FALSE),
IF($C178='Aux. Listas'!$A$21,HLOOKUP($E178,'Aux. Listas'!$A$32:$H$34,3,FALSE))),0),0)</f>
        <v>0</v>
      </c>
      <c r="R179" s="154">
        <f>IF(R$165&lt;=$G$13,IF($D178='Aux. Listas'!$A$26,IF($C178='Aux. Listas'!$A$20,HLOOKUP($E178,'Aux. Listas'!$A$28:$M$30,3,FALSE),
IF($C178='Aux. Listas'!$A$21,HLOOKUP($E178,'Aux. Listas'!$A$32:$H$34,3,FALSE))),0),0)</f>
        <v>0</v>
      </c>
      <c r="S179" s="154">
        <f>IF(S$165&lt;=$G$13,IF($D178='Aux. Listas'!$A$26,IF($C178='Aux. Listas'!$A$20,HLOOKUP($E178,'Aux. Listas'!$A$28:$M$30,3,FALSE),
IF($C178='Aux. Listas'!$A$21,HLOOKUP($E178,'Aux. Listas'!$A$32:$H$34,3,FALSE))),0),0)</f>
        <v>0</v>
      </c>
      <c r="T179" s="154">
        <f>IF(T$165&lt;=$G$13,IF($D178='Aux. Listas'!$A$26,IF($C178='Aux. Listas'!$A$20,HLOOKUP($E178,'Aux. Listas'!$A$28:$M$30,3,FALSE),
IF($C178='Aux. Listas'!$A$21,HLOOKUP($E178,'Aux. Listas'!$A$32:$H$34,3,FALSE))),0),0)</f>
        <v>0</v>
      </c>
      <c r="U179" s="154">
        <f>IF(U$165&lt;=$G$13,IF($D178='Aux. Listas'!$A$26,IF($C178='Aux. Listas'!$A$20,HLOOKUP($E178,'Aux. Listas'!$A$28:$M$30,3,FALSE),
IF($C178='Aux. Listas'!$A$21,HLOOKUP($E178,'Aux. Listas'!$A$32:$H$34,3,FALSE))),0),0)</f>
        <v>0</v>
      </c>
      <c r="V179" s="154">
        <f>IF(V$165&lt;=$G$13,IF($D178='Aux. Listas'!$A$26,IF($C178='Aux. Listas'!$A$20,HLOOKUP($E178,'Aux. Listas'!$A$28:$M$30,3,FALSE),
IF($C178='Aux. Listas'!$A$21,HLOOKUP($E178,'Aux. Listas'!$A$32:$H$34,3,FALSE))),0),0)</f>
        <v>0</v>
      </c>
      <c r="W179" s="154">
        <f>IF(W$165&lt;=$G$13,IF($D178='Aux. Listas'!$A$26,IF($C178='Aux. Listas'!$A$20,HLOOKUP($E178,'Aux. Listas'!$A$28:$M$30,3,FALSE),
IF($C178='Aux. Listas'!$A$21,HLOOKUP($E178,'Aux. Listas'!$A$32:$H$34,3,FALSE))),0),0)</f>
        <v>0</v>
      </c>
      <c r="X179" s="154">
        <f>IF(X$165&lt;=$G$13,IF($D178='Aux. Listas'!$A$26,IF($C178='Aux. Listas'!$A$20,HLOOKUP($E178,'Aux. Listas'!$A$28:$M$30,3,FALSE),
IF($C178='Aux. Listas'!$A$21,HLOOKUP($E178,'Aux. Listas'!$A$32:$H$34,3,FALSE))),0),0)</f>
        <v>0</v>
      </c>
      <c r="Y179" s="154">
        <f>IF(Y$165&lt;=$G$13,IF($D178='Aux. Listas'!$A$26,IF($C178='Aux. Listas'!$A$20,HLOOKUP($E178,'Aux. Listas'!$A$28:$M$30,3,FALSE),
IF($C178='Aux. Listas'!$A$21,HLOOKUP($E178,'Aux. Listas'!$A$32:$H$34,3,FALSE))),0),0)</f>
        <v>0</v>
      </c>
      <c r="Z179" s="154">
        <f>IF(Z$165&lt;=$G$13,IF($D178='Aux. Listas'!$A$26,IF($C178='Aux. Listas'!$A$20,HLOOKUP($E178,'Aux. Listas'!$A$28:$M$30,3,FALSE),
IF($C178='Aux. Listas'!$A$21,HLOOKUP($E178,'Aux. Listas'!$A$32:$H$34,3,FALSE))),0),0)</f>
        <v>0</v>
      </c>
      <c r="AA179" s="154">
        <f>IF(AA$165&lt;=$G$13,IF($D178='Aux. Listas'!$A$26,IF($C178='Aux. Listas'!$A$20,HLOOKUP($E178,'Aux. Listas'!$A$28:$M$30,3,FALSE),
IF($C178='Aux. Listas'!$A$21,HLOOKUP($E178,'Aux. Listas'!$A$32:$H$34,3,FALSE))),0),0)</f>
        <v>0</v>
      </c>
      <c r="AB179" s="154">
        <f>IF(AB$165&lt;=$G$13,IF($D178='Aux. Listas'!$A$26,IF($C178='Aux. Listas'!$A$20,HLOOKUP($E178,'Aux. Listas'!$A$28:$M$30,3,FALSE),
IF($C178='Aux. Listas'!$A$21,HLOOKUP($E178,'Aux. Listas'!$A$32:$H$34,3,FALSE))),0),0)</f>
        <v>0</v>
      </c>
      <c r="AC179" s="154">
        <f>IF(AC$165&lt;=$G$13,IF($D178='Aux. Listas'!$A$26,IF($C178='Aux. Listas'!$A$20,HLOOKUP($E178,'Aux. Listas'!$A$28:$M$30,3,FALSE),
IF($C178='Aux. Listas'!$A$21,HLOOKUP($E178,'Aux. Listas'!$A$32:$H$34,3,FALSE))),0),0)</f>
        <v>0</v>
      </c>
      <c r="AD179" s="154">
        <f>IF(AD$165&lt;=$G$13,IF($D178='Aux. Listas'!$A$26,IF($C178='Aux. Listas'!$A$20,HLOOKUP($E178,'Aux. Listas'!$A$28:$M$30,3,FALSE),
IF($C178='Aux. Listas'!$A$21,HLOOKUP($E178,'Aux. Listas'!$A$32:$H$34,3,FALSE))),0),0)</f>
        <v>0</v>
      </c>
      <c r="AE179" s="154">
        <f>IF(AE$165&lt;=$G$13,IF($D178='Aux. Listas'!$A$26,IF($C178='Aux. Listas'!$A$20,HLOOKUP($E178,'Aux. Listas'!$A$28:$M$30,3,FALSE),
IF($C178='Aux. Listas'!$A$21,HLOOKUP($E178,'Aux. Listas'!$A$32:$H$34,3,FALSE))),0),0)</f>
        <v>0</v>
      </c>
      <c r="AF179" s="154">
        <f>IF(AF$165&lt;=$G$13,IF($D178='Aux. Listas'!$A$26,IF($C178='Aux. Listas'!$A$20,HLOOKUP($E178,'Aux. Listas'!$A$28:$M$30,3,FALSE),
IF($C178='Aux. Listas'!$A$21,HLOOKUP($E178,'Aux. Listas'!$A$32:$H$34,3,FALSE))),0),0)</f>
        <v>0</v>
      </c>
      <c r="AG179" s="154">
        <f>IF(AG$165&lt;=$G$13,IF($D178='Aux. Listas'!$A$26,IF($C178='Aux. Listas'!$A$20,HLOOKUP($E178,'Aux. Listas'!$A$28:$M$30,3,FALSE),
IF($C178='Aux. Listas'!$A$21,HLOOKUP($E178,'Aux. Listas'!$A$32:$H$34,3,FALSE))),0),0)</f>
        <v>0</v>
      </c>
      <c r="AH179" s="154">
        <f>IF(AH$165&lt;=$G$13,IF($D178='Aux. Listas'!$A$26,IF($C178='Aux. Listas'!$A$20,HLOOKUP($E178,'Aux. Listas'!$A$28:$M$30,3,FALSE),
IF($C178='Aux. Listas'!$A$21,HLOOKUP($E178,'Aux. Listas'!$A$32:$H$34,3,FALSE))),0),0)</f>
        <v>0</v>
      </c>
      <c r="AI179" s="154">
        <f>IF(AI$165&lt;=$G$13,IF($D178='Aux. Listas'!$A$26,IF($C178='Aux. Listas'!$A$20,HLOOKUP($E178,'Aux. Listas'!$A$28:$M$30,3,FALSE),
IF($C178='Aux. Listas'!$A$21,HLOOKUP($E178,'Aux. Listas'!$A$32:$H$34,3,FALSE))),0),0)</f>
        <v>0</v>
      </c>
      <c r="AJ179" s="154">
        <f>IF(AJ$165&lt;=$G$13,IF($D178='Aux. Listas'!$A$26,IF($C178='Aux. Listas'!$A$20,HLOOKUP($E178,'Aux. Listas'!$A$28:$M$30,3,FALSE),
IF($C178='Aux. Listas'!$A$21,HLOOKUP($E178,'Aux. Listas'!$A$32:$H$34,3,FALSE))),0),0)</f>
        <v>0</v>
      </c>
      <c r="AK179" s="154">
        <f>IF(AK$165&lt;=$G$13,IF($D178='Aux. Listas'!$A$26,IF($C178='Aux. Listas'!$A$20,HLOOKUP($E178,'Aux. Listas'!$A$28:$M$30,3,FALSE),
IF($C178='Aux. Listas'!$A$21,HLOOKUP($E178,'Aux. Listas'!$A$32:$H$34,3,FALSE))),0),0)</f>
        <v>0</v>
      </c>
      <c r="AL179" s="154">
        <f>IF(AL$165&lt;=$G$13,IF($D178='Aux. Listas'!$A$26,IF($C178='Aux. Listas'!$A$20,HLOOKUP($E178,'Aux. Listas'!$A$28:$M$30,3,FALSE),
IF($C178='Aux. Listas'!$A$21,HLOOKUP($E178,'Aux. Listas'!$A$32:$H$34,3,FALSE))),0),0)</f>
        <v>0</v>
      </c>
      <c r="AM179" s="50"/>
      <c r="AN179" s="50"/>
      <c r="AO179" s="50"/>
      <c r="AP179" s="50"/>
      <c r="AQ179" s="50"/>
      <c r="AR179" s="50"/>
      <c r="AS179" s="50"/>
      <c r="AT179" s="50"/>
      <c r="AU179" s="50"/>
      <c r="AV179" s="50"/>
      <c r="AW179" s="50"/>
      <c r="AX179" s="50"/>
      <c r="AY179" s="50"/>
      <c r="AZ179" s="50"/>
      <c r="BA179" s="50"/>
      <c r="BB179" s="50"/>
      <c r="BC179" s="50"/>
      <c r="BD179" s="50"/>
      <c r="BE179" s="50"/>
      <c r="BF179" s="50"/>
      <c r="BG179" s="1"/>
    </row>
    <row r="180" spans="1:59" ht="15.75" customHeight="1" x14ac:dyDescent="0.35">
      <c r="A180" s="1"/>
      <c r="B180" s="2" t="str">
        <f>IF(ISNUMBER(F180),"Aviso","")</f>
        <v/>
      </c>
      <c r="C180" s="238"/>
      <c r="D180" s="238"/>
      <c r="E180" s="238"/>
      <c r="F180" s="146" t="str">
        <f>IF($D180='Aux. Listas'!$A$26,IF($C180='Aux. Listas'!$A$20,HLOOKUP($E180,'Aux. Listas'!$A$28:$M$30,2,FALSE),
IF($C180='Aux. Listas'!$A$21,HLOOKUP($E180,'Aux. Listas'!$A$32:$H$34,2,FALSE)))," ")</f>
        <v xml:space="preserve"> </v>
      </c>
      <c r="G180" s="2"/>
      <c r="H180" s="49" t="s">
        <v>164</v>
      </c>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1"/>
    </row>
    <row r="181" spans="1:59" ht="15.75" customHeight="1" x14ac:dyDescent="0.35">
      <c r="A181" s="1"/>
      <c r="B181" s="2"/>
      <c r="C181" s="206"/>
      <c r="D181" s="206"/>
      <c r="E181" s="206"/>
      <c r="F181" s="27"/>
      <c r="G181" s="2"/>
      <c r="H181" s="49" t="s">
        <v>336</v>
      </c>
      <c r="I181" s="154">
        <f>IF(I$165&lt;=$G$13,IF($D180='Aux. Listas'!$A$26,IF($C180='Aux. Listas'!$A$20,HLOOKUP($E180,'Aux. Listas'!$A$28:$M$30,3,FALSE),
IF($C180='Aux. Listas'!$A$21,HLOOKUP($E180,'Aux. Listas'!$A$32:$H$34,3,FALSE))),0),0)</f>
        <v>0</v>
      </c>
      <c r="J181" s="154">
        <f>IF(J$165&lt;=$G$13,IF($D180='Aux. Listas'!$A$26,IF($C180='Aux. Listas'!$A$20,HLOOKUP($E180,'Aux. Listas'!$A$28:$M$30,3,FALSE),
IF($C180='Aux. Listas'!$A$21,HLOOKUP($E180,'Aux. Listas'!$A$32:$H$34,3,FALSE))),0),0)</f>
        <v>0</v>
      </c>
      <c r="K181" s="154">
        <f>IF(K$165&lt;=$G$13,IF($D180='Aux. Listas'!$A$26,IF($C180='Aux. Listas'!$A$20,HLOOKUP($E180,'Aux. Listas'!$A$28:$M$30,3,FALSE),
IF($C180='Aux. Listas'!$A$21,HLOOKUP($E180,'Aux. Listas'!$A$32:$H$34,3,FALSE))),0),0)</f>
        <v>0</v>
      </c>
      <c r="L181" s="154">
        <f>IF(L$165&lt;=$G$13,IF($D180='Aux. Listas'!$A$26,IF($C180='Aux. Listas'!$A$20,HLOOKUP($E180,'Aux. Listas'!$A$28:$M$30,3,FALSE),
IF($C180='Aux. Listas'!$A$21,HLOOKUP($E180,'Aux. Listas'!$A$32:$H$34,3,FALSE))),0),0)</f>
        <v>0</v>
      </c>
      <c r="M181" s="154">
        <f>IF(M$165&lt;=$G$13,IF($D180='Aux. Listas'!$A$26,IF($C180='Aux. Listas'!$A$20,HLOOKUP($E180,'Aux. Listas'!$A$28:$M$30,3,FALSE),
IF($C180='Aux. Listas'!$A$21,HLOOKUP($E180,'Aux. Listas'!$A$32:$H$34,3,FALSE))),0),0)</f>
        <v>0</v>
      </c>
      <c r="N181" s="154">
        <f>IF(N$165&lt;=$G$13,IF($D180='Aux. Listas'!$A$26,IF($C180='Aux. Listas'!$A$20,HLOOKUP($E180,'Aux. Listas'!$A$28:$M$30,3,FALSE),
IF($C180='Aux. Listas'!$A$21,HLOOKUP($E180,'Aux. Listas'!$A$32:$H$34,3,FALSE))),0),0)</f>
        <v>0</v>
      </c>
      <c r="O181" s="154">
        <f>IF(O$165&lt;=$G$13,IF($D180='Aux. Listas'!$A$26,IF($C180='Aux. Listas'!$A$20,HLOOKUP($E180,'Aux. Listas'!$A$28:$M$30,3,FALSE),
IF($C180='Aux. Listas'!$A$21,HLOOKUP($E180,'Aux. Listas'!$A$32:$H$34,3,FALSE))),0),0)</f>
        <v>0</v>
      </c>
      <c r="P181" s="154">
        <f>IF(P$165&lt;=$G$13,IF($D180='Aux. Listas'!$A$26,IF($C180='Aux. Listas'!$A$20,HLOOKUP($E180,'Aux. Listas'!$A$28:$M$30,3,FALSE),
IF($C180='Aux. Listas'!$A$21,HLOOKUP($E180,'Aux. Listas'!$A$32:$H$34,3,FALSE))),0),0)</f>
        <v>0</v>
      </c>
      <c r="Q181" s="154">
        <f>IF(Q$165&lt;=$G$13,IF($D180='Aux. Listas'!$A$26,IF($C180='Aux. Listas'!$A$20,HLOOKUP($E180,'Aux. Listas'!$A$28:$M$30,3,FALSE),
IF($C180='Aux. Listas'!$A$21,HLOOKUP($E180,'Aux. Listas'!$A$32:$H$34,3,FALSE))),0),0)</f>
        <v>0</v>
      </c>
      <c r="R181" s="154">
        <f>IF(R$165&lt;=$G$13,IF($D180='Aux. Listas'!$A$26,IF($C180='Aux. Listas'!$A$20,HLOOKUP($E180,'Aux. Listas'!$A$28:$M$30,3,FALSE),
IF($C180='Aux. Listas'!$A$21,HLOOKUP($E180,'Aux. Listas'!$A$32:$H$34,3,FALSE))),0),0)</f>
        <v>0</v>
      </c>
      <c r="S181" s="154">
        <f>IF(S$165&lt;=$G$13,IF($D180='Aux. Listas'!$A$26,IF($C180='Aux. Listas'!$A$20,HLOOKUP($E180,'Aux. Listas'!$A$28:$M$30,3,FALSE),
IF($C180='Aux. Listas'!$A$21,HLOOKUP($E180,'Aux. Listas'!$A$32:$H$34,3,FALSE))),0),0)</f>
        <v>0</v>
      </c>
      <c r="T181" s="154">
        <f>IF(T$165&lt;=$G$13,IF($D180='Aux. Listas'!$A$26,IF($C180='Aux. Listas'!$A$20,HLOOKUP($E180,'Aux. Listas'!$A$28:$M$30,3,FALSE),
IF($C180='Aux. Listas'!$A$21,HLOOKUP($E180,'Aux. Listas'!$A$32:$H$34,3,FALSE))),0),0)</f>
        <v>0</v>
      </c>
      <c r="U181" s="154">
        <f>IF(U$165&lt;=$G$13,IF($D180='Aux. Listas'!$A$26,IF($C180='Aux. Listas'!$A$20,HLOOKUP($E180,'Aux. Listas'!$A$28:$M$30,3,FALSE),
IF($C180='Aux. Listas'!$A$21,HLOOKUP($E180,'Aux. Listas'!$A$32:$H$34,3,FALSE))),0),0)</f>
        <v>0</v>
      </c>
      <c r="V181" s="154">
        <f>IF(V$165&lt;=$G$13,IF($D180='Aux. Listas'!$A$26,IF($C180='Aux. Listas'!$A$20,HLOOKUP($E180,'Aux. Listas'!$A$28:$M$30,3,FALSE),
IF($C180='Aux. Listas'!$A$21,HLOOKUP($E180,'Aux. Listas'!$A$32:$H$34,3,FALSE))),0),0)</f>
        <v>0</v>
      </c>
      <c r="W181" s="154">
        <f>IF(W$165&lt;=$G$13,IF($D180='Aux. Listas'!$A$26,IF($C180='Aux. Listas'!$A$20,HLOOKUP($E180,'Aux. Listas'!$A$28:$M$30,3,FALSE),
IF($C180='Aux. Listas'!$A$21,HLOOKUP($E180,'Aux. Listas'!$A$32:$H$34,3,FALSE))),0),0)</f>
        <v>0</v>
      </c>
      <c r="X181" s="154">
        <f>IF(X$165&lt;=$G$13,IF($D180='Aux. Listas'!$A$26,IF($C180='Aux. Listas'!$A$20,HLOOKUP($E180,'Aux. Listas'!$A$28:$M$30,3,FALSE),
IF($C180='Aux. Listas'!$A$21,HLOOKUP($E180,'Aux. Listas'!$A$32:$H$34,3,FALSE))),0),0)</f>
        <v>0</v>
      </c>
      <c r="Y181" s="154">
        <f>IF(Y$165&lt;=$G$13,IF($D180='Aux. Listas'!$A$26,IF($C180='Aux. Listas'!$A$20,HLOOKUP($E180,'Aux. Listas'!$A$28:$M$30,3,FALSE),
IF($C180='Aux. Listas'!$A$21,HLOOKUP($E180,'Aux. Listas'!$A$32:$H$34,3,FALSE))),0),0)</f>
        <v>0</v>
      </c>
      <c r="Z181" s="154">
        <f>IF(Z$165&lt;=$G$13,IF($D180='Aux. Listas'!$A$26,IF($C180='Aux. Listas'!$A$20,HLOOKUP($E180,'Aux. Listas'!$A$28:$M$30,3,FALSE),
IF($C180='Aux. Listas'!$A$21,HLOOKUP($E180,'Aux. Listas'!$A$32:$H$34,3,FALSE))),0),0)</f>
        <v>0</v>
      </c>
      <c r="AA181" s="154">
        <f>IF(AA$165&lt;=$G$13,IF($D180='Aux. Listas'!$A$26,IF($C180='Aux. Listas'!$A$20,HLOOKUP($E180,'Aux. Listas'!$A$28:$M$30,3,FALSE),
IF($C180='Aux. Listas'!$A$21,HLOOKUP($E180,'Aux. Listas'!$A$32:$H$34,3,FALSE))),0),0)</f>
        <v>0</v>
      </c>
      <c r="AB181" s="154">
        <f>IF(AB$165&lt;=$G$13,IF($D180='Aux. Listas'!$A$26,IF($C180='Aux. Listas'!$A$20,HLOOKUP($E180,'Aux. Listas'!$A$28:$M$30,3,FALSE),
IF($C180='Aux. Listas'!$A$21,HLOOKUP($E180,'Aux. Listas'!$A$32:$H$34,3,FALSE))),0),0)</f>
        <v>0</v>
      </c>
      <c r="AC181" s="154">
        <f>IF(AC$165&lt;=$G$13,IF($D180='Aux. Listas'!$A$26,IF($C180='Aux. Listas'!$A$20,HLOOKUP($E180,'Aux. Listas'!$A$28:$M$30,3,FALSE),
IF($C180='Aux. Listas'!$A$21,HLOOKUP($E180,'Aux. Listas'!$A$32:$H$34,3,FALSE))),0),0)</f>
        <v>0</v>
      </c>
      <c r="AD181" s="154">
        <f>IF(AD$165&lt;=$G$13,IF($D180='Aux. Listas'!$A$26,IF($C180='Aux. Listas'!$A$20,HLOOKUP($E180,'Aux. Listas'!$A$28:$M$30,3,FALSE),
IF($C180='Aux. Listas'!$A$21,HLOOKUP($E180,'Aux. Listas'!$A$32:$H$34,3,FALSE))),0),0)</f>
        <v>0</v>
      </c>
      <c r="AE181" s="154">
        <f>IF(AE$165&lt;=$G$13,IF($D180='Aux. Listas'!$A$26,IF($C180='Aux. Listas'!$A$20,HLOOKUP($E180,'Aux. Listas'!$A$28:$M$30,3,FALSE),
IF($C180='Aux. Listas'!$A$21,HLOOKUP($E180,'Aux. Listas'!$A$32:$H$34,3,FALSE))),0),0)</f>
        <v>0</v>
      </c>
      <c r="AF181" s="154">
        <f>IF(AF$165&lt;=$G$13,IF($D180='Aux. Listas'!$A$26,IF($C180='Aux. Listas'!$A$20,HLOOKUP($E180,'Aux. Listas'!$A$28:$M$30,3,FALSE),
IF($C180='Aux. Listas'!$A$21,HLOOKUP($E180,'Aux. Listas'!$A$32:$H$34,3,FALSE))),0),0)</f>
        <v>0</v>
      </c>
      <c r="AG181" s="154">
        <f>IF(AG$165&lt;=$G$13,IF($D180='Aux. Listas'!$A$26,IF($C180='Aux. Listas'!$A$20,HLOOKUP($E180,'Aux. Listas'!$A$28:$M$30,3,FALSE),
IF($C180='Aux. Listas'!$A$21,HLOOKUP($E180,'Aux. Listas'!$A$32:$H$34,3,FALSE))),0),0)</f>
        <v>0</v>
      </c>
      <c r="AH181" s="154">
        <f>IF(AH$165&lt;=$G$13,IF($D180='Aux. Listas'!$A$26,IF($C180='Aux. Listas'!$A$20,HLOOKUP($E180,'Aux. Listas'!$A$28:$M$30,3,FALSE),
IF($C180='Aux. Listas'!$A$21,HLOOKUP($E180,'Aux. Listas'!$A$32:$H$34,3,FALSE))),0),0)</f>
        <v>0</v>
      </c>
      <c r="AI181" s="154">
        <f>IF(AI$165&lt;=$G$13,IF($D180='Aux. Listas'!$A$26,IF($C180='Aux. Listas'!$A$20,HLOOKUP($E180,'Aux. Listas'!$A$28:$M$30,3,FALSE),
IF($C180='Aux. Listas'!$A$21,HLOOKUP($E180,'Aux. Listas'!$A$32:$H$34,3,FALSE))),0),0)</f>
        <v>0</v>
      </c>
      <c r="AJ181" s="154">
        <f>IF(AJ$165&lt;=$G$13,IF($D180='Aux. Listas'!$A$26,IF($C180='Aux. Listas'!$A$20,HLOOKUP($E180,'Aux. Listas'!$A$28:$M$30,3,FALSE),
IF($C180='Aux. Listas'!$A$21,HLOOKUP($E180,'Aux. Listas'!$A$32:$H$34,3,FALSE))),0),0)</f>
        <v>0</v>
      </c>
      <c r="AK181" s="154">
        <f>IF(AK$165&lt;=$G$13,IF($D180='Aux. Listas'!$A$26,IF($C180='Aux. Listas'!$A$20,HLOOKUP($E180,'Aux. Listas'!$A$28:$M$30,3,FALSE),
IF($C180='Aux. Listas'!$A$21,HLOOKUP($E180,'Aux. Listas'!$A$32:$H$34,3,FALSE))),0),0)</f>
        <v>0</v>
      </c>
      <c r="AL181" s="154">
        <f>IF(AL$165&lt;=$G$13,IF($D180='Aux. Listas'!$A$26,IF($C180='Aux. Listas'!$A$20,HLOOKUP($E180,'Aux. Listas'!$A$28:$M$30,3,FALSE),
IF($C180='Aux. Listas'!$A$21,HLOOKUP($E180,'Aux. Listas'!$A$32:$H$34,3,FALSE))),0),0)</f>
        <v>0</v>
      </c>
      <c r="AM181" s="50"/>
      <c r="AN181" s="50"/>
      <c r="AO181" s="50"/>
      <c r="AP181" s="50"/>
      <c r="AQ181" s="50"/>
      <c r="AR181" s="50"/>
      <c r="AS181" s="50"/>
      <c r="AT181" s="50"/>
      <c r="AU181" s="50"/>
      <c r="AV181" s="50"/>
      <c r="AW181" s="50"/>
      <c r="AX181" s="50"/>
      <c r="AY181" s="50"/>
      <c r="AZ181" s="50"/>
      <c r="BA181" s="50"/>
      <c r="BB181" s="50"/>
      <c r="BC181" s="50"/>
      <c r="BD181" s="50"/>
      <c r="BE181" s="50"/>
      <c r="BF181" s="50"/>
      <c r="BG181" s="1"/>
    </row>
    <row r="182" spans="1:59" ht="15.75" customHeight="1" x14ac:dyDescent="0.35">
      <c r="A182" s="1"/>
      <c r="B182" s="2" t="str">
        <f>IF(ISNUMBER(F182),"Aviso","")</f>
        <v/>
      </c>
      <c r="C182" s="238"/>
      <c r="D182" s="238"/>
      <c r="E182" s="238"/>
      <c r="F182" s="146" t="str">
        <f>IF($D182='Aux. Listas'!$A$26,IF($C182='Aux. Listas'!$A$20,HLOOKUP($E182,'Aux. Listas'!$A$28:$M$30,2,FALSE),
IF($C182='Aux. Listas'!$A$21,HLOOKUP($E182,'Aux. Listas'!$A$32:$H$34,2,FALSE)))," ")</f>
        <v xml:space="preserve"> </v>
      </c>
      <c r="G182" s="2"/>
      <c r="H182" s="49" t="s">
        <v>164</v>
      </c>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1"/>
    </row>
    <row r="183" spans="1:59" ht="15.75" customHeight="1" x14ac:dyDescent="0.35">
      <c r="A183" s="1"/>
      <c r="B183" s="2"/>
      <c r="C183" s="206"/>
      <c r="D183" s="206"/>
      <c r="E183" s="206"/>
      <c r="F183" s="27"/>
      <c r="G183" s="2"/>
      <c r="H183" s="49" t="s">
        <v>336</v>
      </c>
      <c r="I183" s="154">
        <f>IF(I$165&lt;=$G$13,IF($D182='Aux. Listas'!$A$26,IF($C182='Aux. Listas'!$A$20,HLOOKUP($E182,'Aux. Listas'!$A$28:$M$30,3,FALSE),
IF($C182='Aux. Listas'!$A$21,HLOOKUP($E182,'Aux. Listas'!$A$32:$H$34,3,FALSE))),0),0)</f>
        <v>0</v>
      </c>
      <c r="J183" s="154">
        <f>IF(J$165&lt;=$G$13,IF($D182='Aux. Listas'!$A$26,IF($C182='Aux. Listas'!$A$20,HLOOKUP($E182,'Aux. Listas'!$A$28:$M$30,3,FALSE),
IF($C182='Aux. Listas'!$A$21,HLOOKUP($E182,'Aux. Listas'!$A$32:$H$34,3,FALSE))),0),0)</f>
        <v>0</v>
      </c>
      <c r="K183" s="154">
        <f>IF(K$165&lt;=$G$13,IF($D182='Aux. Listas'!$A$26,IF($C182='Aux. Listas'!$A$20,HLOOKUP($E182,'Aux. Listas'!$A$28:$M$30,3,FALSE),
IF($C182='Aux. Listas'!$A$21,HLOOKUP($E182,'Aux. Listas'!$A$32:$H$34,3,FALSE))),0),0)</f>
        <v>0</v>
      </c>
      <c r="L183" s="154">
        <f>IF(L$165&lt;=$G$13,IF($D182='Aux. Listas'!$A$26,IF($C182='Aux. Listas'!$A$20,HLOOKUP($E182,'Aux. Listas'!$A$28:$M$30,3,FALSE),
IF($C182='Aux. Listas'!$A$21,HLOOKUP($E182,'Aux. Listas'!$A$32:$H$34,3,FALSE))),0),0)</f>
        <v>0</v>
      </c>
      <c r="M183" s="154">
        <f>IF(M$165&lt;=$G$13,IF($D182='Aux. Listas'!$A$26,IF($C182='Aux. Listas'!$A$20,HLOOKUP($E182,'Aux. Listas'!$A$28:$M$30,3,FALSE),
IF($C182='Aux. Listas'!$A$21,HLOOKUP($E182,'Aux. Listas'!$A$32:$H$34,3,FALSE))),0),0)</f>
        <v>0</v>
      </c>
      <c r="N183" s="154">
        <f>IF(N$165&lt;=$G$13,IF($D182='Aux. Listas'!$A$26,IF($C182='Aux. Listas'!$A$20,HLOOKUP($E182,'Aux. Listas'!$A$28:$M$30,3,FALSE),
IF($C182='Aux. Listas'!$A$21,HLOOKUP($E182,'Aux. Listas'!$A$32:$H$34,3,FALSE))),0),0)</f>
        <v>0</v>
      </c>
      <c r="O183" s="154">
        <f>IF(O$165&lt;=$G$13,IF($D182='Aux. Listas'!$A$26,IF($C182='Aux. Listas'!$A$20,HLOOKUP($E182,'Aux. Listas'!$A$28:$M$30,3,FALSE),
IF($C182='Aux. Listas'!$A$21,HLOOKUP($E182,'Aux. Listas'!$A$32:$H$34,3,FALSE))),0),0)</f>
        <v>0</v>
      </c>
      <c r="P183" s="154">
        <f>IF(P$165&lt;=$G$13,IF($D182='Aux. Listas'!$A$26,IF($C182='Aux. Listas'!$A$20,HLOOKUP($E182,'Aux. Listas'!$A$28:$M$30,3,FALSE),
IF($C182='Aux. Listas'!$A$21,HLOOKUP($E182,'Aux. Listas'!$A$32:$H$34,3,FALSE))),0),0)</f>
        <v>0</v>
      </c>
      <c r="Q183" s="154">
        <f>IF(Q$165&lt;=$G$13,IF($D182='Aux. Listas'!$A$26,IF($C182='Aux. Listas'!$A$20,HLOOKUP($E182,'Aux. Listas'!$A$28:$M$30,3,FALSE),
IF($C182='Aux. Listas'!$A$21,HLOOKUP($E182,'Aux. Listas'!$A$32:$H$34,3,FALSE))),0),0)</f>
        <v>0</v>
      </c>
      <c r="R183" s="154">
        <f>IF(R$165&lt;=$G$13,IF($D182='Aux. Listas'!$A$26,IF($C182='Aux. Listas'!$A$20,HLOOKUP($E182,'Aux. Listas'!$A$28:$M$30,3,FALSE),
IF($C182='Aux. Listas'!$A$21,HLOOKUP($E182,'Aux. Listas'!$A$32:$H$34,3,FALSE))),0),0)</f>
        <v>0</v>
      </c>
      <c r="S183" s="154">
        <f>IF(S$165&lt;=$G$13,IF($D182='Aux. Listas'!$A$26,IF($C182='Aux. Listas'!$A$20,HLOOKUP($E182,'Aux. Listas'!$A$28:$M$30,3,FALSE),
IF($C182='Aux. Listas'!$A$21,HLOOKUP($E182,'Aux. Listas'!$A$32:$H$34,3,FALSE))),0),0)</f>
        <v>0</v>
      </c>
      <c r="T183" s="154">
        <f>IF(T$165&lt;=$G$13,IF($D182='Aux. Listas'!$A$26,IF($C182='Aux. Listas'!$A$20,HLOOKUP($E182,'Aux. Listas'!$A$28:$M$30,3,FALSE),
IF($C182='Aux. Listas'!$A$21,HLOOKUP($E182,'Aux. Listas'!$A$32:$H$34,3,FALSE))),0),0)</f>
        <v>0</v>
      </c>
      <c r="U183" s="154">
        <f>IF(U$165&lt;=$G$13,IF($D182='Aux. Listas'!$A$26,IF($C182='Aux. Listas'!$A$20,HLOOKUP($E182,'Aux. Listas'!$A$28:$M$30,3,FALSE),
IF($C182='Aux. Listas'!$A$21,HLOOKUP($E182,'Aux. Listas'!$A$32:$H$34,3,FALSE))),0),0)</f>
        <v>0</v>
      </c>
      <c r="V183" s="154">
        <f>IF(V$165&lt;=$G$13,IF($D182='Aux. Listas'!$A$26,IF($C182='Aux. Listas'!$A$20,HLOOKUP($E182,'Aux. Listas'!$A$28:$M$30,3,FALSE),
IF($C182='Aux. Listas'!$A$21,HLOOKUP($E182,'Aux. Listas'!$A$32:$H$34,3,FALSE))),0),0)</f>
        <v>0</v>
      </c>
      <c r="W183" s="154">
        <f>IF(W$165&lt;=$G$13,IF($D182='Aux. Listas'!$A$26,IF($C182='Aux. Listas'!$A$20,HLOOKUP($E182,'Aux. Listas'!$A$28:$M$30,3,FALSE),
IF($C182='Aux. Listas'!$A$21,HLOOKUP($E182,'Aux. Listas'!$A$32:$H$34,3,FALSE))),0),0)</f>
        <v>0</v>
      </c>
      <c r="X183" s="154">
        <f>IF(X$165&lt;=$G$13,IF($D182='Aux. Listas'!$A$26,IF($C182='Aux. Listas'!$A$20,HLOOKUP($E182,'Aux. Listas'!$A$28:$M$30,3,FALSE),
IF($C182='Aux. Listas'!$A$21,HLOOKUP($E182,'Aux. Listas'!$A$32:$H$34,3,FALSE))),0),0)</f>
        <v>0</v>
      </c>
      <c r="Y183" s="154">
        <f>IF(Y$165&lt;=$G$13,IF($D182='Aux. Listas'!$A$26,IF($C182='Aux. Listas'!$A$20,HLOOKUP($E182,'Aux. Listas'!$A$28:$M$30,3,FALSE),
IF($C182='Aux. Listas'!$A$21,HLOOKUP($E182,'Aux. Listas'!$A$32:$H$34,3,FALSE))),0),0)</f>
        <v>0</v>
      </c>
      <c r="Z183" s="154">
        <f>IF(Z$165&lt;=$G$13,IF($D182='Aux. Listas'!$A$26,IF($C182='Aux. Listas'!$A$20,HLOOKUP($E182,'Aux. Listas'!$A$28:$M$30,3,FALSE),
IF($C182='Aux. Listas'!$A$21,HLOOKUP($E182,'Aux. Listas'!$A$32:$H$34,3,FALSE))),0),0)</f>
        <v>0</v>
      </c>
      <c r="AA183" s="154">
        <f>IF(AA$165&lt;=$G$13,IF($D182='Aux. Listas'!$A$26,IF($C182='Aux. Listas'!$A$20,HLOOKUP($E182,'Aux. Listas'!$A$28:$M$30,3,FALSE),
IF($C182='Aux. Listas'!$A$21,HLOOKUP($E182,'Aux. Listas'!$A$32:$H$34,3,FALSE))),0),0)</f>
        <v>0</v>
      </c>
      <c r="AB183" s="154">
        <f>IF(AB$165&lt;=$G$13,IF($D182='Aux. Listas'!$A$26,IF($C182='Aux. Listas'!$A$20,HLOOKUP($E182,'Aux. Listas'!$A$28:$M$30,3,FALSE),
IF($C182='Aux. Listas'!$A$21,HLOOKUP($E182,'Aux. Listas'!$A$32:$H$34,3,FALSE))),0),0)</f>
        <v>0</v>
      </c>
      <c r="AC183" s="154">
        <f>IF(AC$165&lt;=$G$13,IF($D182='Aux. Listas'!$A$26,IF($C182='Aux. Listas'!$A$20,HLOOKUP($E182,'Aux. Listas'!$A$28:$M$30,3,FALSE),
IF($C182='Aux. Listas'!$A$21,HLOOKUP($E182,'Aux. Listas'!$A$32:$H$34,3,FALSE))),0),0)</f>
        <v>0</v>
      </c>
      <c r="AD183" s="154">
        <f>IF(AD$165&lt;=$G$13,IF($D182='Aux. Listas'!$A$26,IF($C182='Aux. Listas'!$A$20,HLOOKUP($E182,'Aux. Listas'!$A$28:$M$30,3,FALSE),
IF($C182='Aux. Listas'!$A$21,HLOOKUP($E182,'Aux. Listas'!$A$32:$H$34,3,FALSE))),0),0)</f>
        <v>0</v>
      </c>
      <c r="AE183" s="154">
        <f>IF(AE$165&lt;=$G$13,IF($D182='Aux. Listas'!$A$26,IF($C182='Aux. Listas'!$A$20,HLOOKUP($E182,'Aux. Listas'!$A$28:$M$30,3,FALSE),
IF($C182='Aux. Listas'!$A$21,HLOOKUP($E182,'Aux. Listas'!$A$32:$H$34,3,FALSE))),0),0)</f>
        <v>0</v>
      </c>
      <c r="AF183" s="154">
        <f>IF(AF$165&lt;=$G$13,IF($D182='Aux. Listas'!$A$26,IF($C182='Aux. Listas'!$A$20,HLOOKUP($E182,'Aux. Listas'!$A$28:$M$30,3,FALSE),
IF($C182='Aux. Listas'!$A$21,HLOOKUP($E182,'Aux. Listas'!$A$32:$H$34,3,FALSE))),0),0)</f>
        <v>0</v>
      </c>
      <c r="AG183" s="154">
        <f>IF(AG$165&lt;=$G$13,IF($D182='Aux. Listas'!$A$26,IF($C182='Aux. Listas'!$A$20,HLOOKUP($E182,'Aux. Listas'!$A$28:$M$30,3,FALSE),
IF($C182='Aux. Listas'!$A$21,HLOOKUP($E182,'Aux. Listas'!$A$32:$H$34,3,FALSE))),0),0)</f>
        <v>0</v>
      </c>
      <c r="AH183" s="154">
        <f>IF(AH$165&lt;=$G$13,IF($D182='Aux. Listas'!$A$26,IF($C182='Aux. Listas'!$A$20,HLOOKUP($E182,'Aux. Listas'!$A$28:$M$30,3,FALSE),
IF($C182='Aux. Listas'!$A$21,HLOOKUP($E182,'Aux. Listas'!$A$32:$H$34,3,FALSE))),0),0)</f>
        <v>0</v>
      </c>
      <c r="AI183" s="154">
        <f>IF(AI$165&lt;=$G$13,IF($D182='Aux. Listas'!$A$26,IF($C182='Aux. Listas'!$A$20,HLOOKUP($E182,'Aux. Listas'!$A$28:$M$30,3,FALSE),
IF($C182='Aux. Listas'!$A$21,HLOOKUP($E182,'Aux. Listas'!$A$32:$H$34,3,FALSE))),0),0)</f>
        <v>0</v>
      </c>
      <c r="AJ183" s="154">
        <f>IF(AJ$165&lt;=$G$13,IF($D182='Aux. Listas'!$A$26,IF($C182='Aux. Listas'!$A$20,HLOOKUP($E182,'Aux. Listas'!$A$28:$M$30,3,FALSE),
IF($C182='Aux. Listas'!$A$21,HLOOKUP($E182,'Aux. Listas'!$A$32:$H$34,3,FALSE))),0),0)</f>
        <v>0</v>
      </c>
      <c r="AK183" s="154">
        <f>IF(AK$165&lt;=$G$13,IF($D182='Aux. Listas'!$A$26,IF($C182='Aux. Listas'!$A$20,HLOOKUP($E182,'Aux. Listas'!$A$28:$M$30,3,FALSE),
IF($C182='Aux. Listas'!$A$21,HLOOKUP($E182,'Aux. Listas'!$A$32:$H$34,3,FALSE))),0),0)</f>
        <v>0</v>
      </c>
      <c r="AL183" s="154">
        <f>IF(AL$165&lt;=$G$13,IF($D182='Aux. Listas'!$A$26,IF($C182='Aux. Listas'!$A$20,HLOOKUP($E182,'Aux. Listas'!$A$28:$M$30,3,FALSE),
IF($C182='Aux. Listas'!$A$21,HLOOKUP($E182,'Aux. Listas'!$A$32:$H$34,3,FALSE))),0),0)</f>
        <v>0</v>
      </c>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1"/>
    </row>
    <row r="184" spans="1:59" ht="15.75" customHeight="1" x14ac:dyDescent="0.35">
      <c r="A184" s="1"/>
      <c r="B184" s="2" t="str">
        <f>IF(ISNUMBER(F184),"Aviso","")</f>
        <v/>
      </c>
      <c r="C184" s="238"/>
      <c r="D184" s="238"/>
      <c r="E184" s="238"/>
      <c r="F184" s="146" t="str">
        <f>IF($D184='Aux. Listas'!$A$26,IF($C184='Aux. Listas'!$A$20,HLOOKUP($E184,'Aux. Listas'!$A$28:$M$30,2,FALSE),
IF($C184='Aux. Listas'!$A$21,HLOOKUP($E184,'Aux. Listas'!$A$32:$H$34,2,FALSE)))," ")</f>
        <v xml:space="preserve"> </v>
      </c>
      <c r="G184" s="2"/>
      <c r="H184" s="49" t="s">
        <v>164</v>
      </c>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1"/>
    </row>
    <row r="185" spans="1:59" ht="15.75" customHeight="1" x14ac:dyDescent="0.35">
      <c r="A185" s="1"/>
      <c r="B185" s="2"/>
      <c r="C185" s="206"/>
      <c r="D185" s="206"/>
      <c r="E185" s="206"/>
      <c r="F185" s="27"/>
      <c r="G185" s="2"/>
      <c r="H185" s="49" t="s">
        <v>336</v>
      </c>
      <c r="I185" s="154">
        <f>IF(I$165&lt;=$G$13,IF($D184='Aux. Listas'!$A$26,IF($C184='Aux. Listas'!$A$20,HLOOKUP($E184,'Aux. Listas'!$A$28:$M$30,3,FALSE),
IF($C184='Aux. Listas'!$A$21,HLOOKUP($E184,'Aux. Listas'!$A$32:$H$34,3,FALSE))),0),0)</f>
        <v>0</v>
      </c>
      <c r="J185" s="154">
        <f>IF(J$165&lt;=$G$13,IF($D184='Aux. Listas'!$A$26,IF($C184='Aux. Listas'!$A$20,HLOOKUP($E184,'Aux. Listas'!$A$28:$M$30,3,FALSE),
IF($C184='Aux. Listas'!$A$21,HLOOKUP($E184,'Aux. Listas'!$A$32:$H$34,3,FALSE))),0),0)</f>
        <v>0</v>
      </c>
      <c r="K185" s="154">
        <f>IF(K$165&lt;=$G$13,IF($D184='Aux. Listas'!$A$26,IF($C184='Aux. Listas'!$A$20,HLOOKUP($E184,'Aux. Listas'!$A$28:$M$30,3,FALSE),
IF($C184='Aux. Listas'!$A$21,HLOOKUP($E184,'Aux. Listas'!$A$32:$H$34,3,FALSE))),0),0)</f>
        <v>0</v>
      </c>
      <c r="L185" s="154">
        <f>IF(L$165&lt;=$G$13,IF($D184='Aux. Listas'!$A$26,IF($C184='Aux. Listas'!$A$20,HLOOKUP($E184,'Aux. Listas'!$A$28:$M$30,3,FALSE),
IF($C184='Aux. Listas'!$A$21,HLOOKUP($E184,'Aux. Listas'!$A$32:$H$34,3,FALSE))),0),0)</f>
        <v>0</v>
      </c>
      <c r="M185" s="154">
        <f>IF(M$165&lt;=$G$13,IF($D184='Aux. Listas'!$A$26,IF($C184='Aux. Listas'!$A$20,HLOOKUP($E184,'Aux. Listas'!$A$28:$M$30,3,FALSE),
IF($C184='Aux. Listas'!$A$21,HLOOKUP($E184,'Aux. Listas'!$A$32:$H$34,3,FALSE))),0),0)</f>
        <v>0</v>
      </c>
      <c r="N185" s="154">
        <f>IF(N$165&lt;=$G$13,IF($D184='Aux. Listas'!$A$26,IF($C184='Aux. Listas'!$A$20,HLOOKUP($E184,'Aux. Listas'!$A$28:$M$30,3,FALSE),
IF($C184='Aux. Listas'!$A$21,HLOOKUP($E184,'Aux. Listas'!$A$32:$H$34,3,FALSE))),0),0)</f>
        <v>0</v>
      </c>
      <c r="O185" s="154">
        <f>IF(O$165&lt;=$G$13,IF($D184='Aux. Listas'!$A$26,IF($C184='Aux. Listas'!$A$20,HLOOKUP($E184,'Aux. Listas'!$A$28:$M$30,3,FALSE),
IF($C184='Aux. Listas'!$A$21,HLOOKUP($E184,'Aux. Listas'!$A$32:$H$34,3,FALSE))),0),0)</f>
        <v>0</v>
      </c>
      <c r="P185" s="154">
        <f>IF(P$165&lt;=$G$13,IF($D184='Aux. Listas'!$A$26,IF($C184='Aux. Listas'!$A$20,HLOOKUP($E184,'Aux. Listas'!$A$28:$M$30,3,FALSE),
IF($C184='Aux. Listas'!$A$21,HLOOKUP($E184,'Aux. Listas'!$A$32:$H$34,3,FALSE))),0),0)</f>
        <v>0</v>
      </c>
      <c r="Q185" s="154">
        <f>IF(Q$165&lt;=$G$13,IF($D184='Aux. Listas'!$A$26,IF($C184='Aux. Listas'!$A$20,HLOOKUP($E184,'Aux. Listas'!$A$28:$M$30,3,FALSE),
IF($C184='Aux. Listas'!$A$21,HLOOKUP($E184,'Aux. Listas'!$A$32:$H$34,3,FALSE))),0),0)</f>
        <v>0</v>
      </c>
      <c r="R185" s="154">
        <f>IF(R$165&lt;=$G$13,IF($D184='Aux. Listas'!$A$26,IF($C184='Aux. Listas'!$A$20,HLOOKUP($E184,'Aux. Listas'!$A$28:$M$30,3,FALSE),
IF($C184='Aux. Listas'!$A$21,HLOOKUP($E184,'Aux. Listas'!$A$32:$H$34,3,FALSE))),0),0)</f>
        <v>0</v>
      </c>
      <c r="S185" s="154">
        <f>IF(S$165&lt;=$G$13,IF($D184='Aux. Listas'!$A$26,IF($C184='Aux. Listas'!$A$20,HLOOKUP($E184,'Aux. Listas'!$A$28:$M$30,3,FALSE),
IF($C184='Aux. Listas'!$A$21,HLOOKUP($E184,'Aux. Listas'!$A$32:$H$34,3,FALSE))),0),0)</f>
        <v>0</v>
      </c>
      <c r="T185" s="154">
        <f>IF(T$165&lt;=$G$13,IF($D184='Aux. Listas'!$A$26,IF($C184='Aux. Listas'!$A$20,HLOOKUP($E184,'Aux. Listas'!$A$28:$M$30,3,FALSE),
IF($C184='Aux. Listas'!$A$21,HLOOKUP($E184,'Aux. Listas'!$A$32:$H$34,3,FALSE))),0),0)</f>
        <v>0</v>
      </c>
      <c r="U185" s="154">
        <f>IF(U$165&lt;=$G$13,IF($D184='Aux. Listas'!$A$26,IF($C184='Aux. Listas'!$A$20,HLOOKUP($E184,'Aux. Listas'!$A$28:$M$30,3,FALSE),
IF($C184='Aux. Listas'!$A$21,HLOOKUP($E184,'Aux. Listas'!$A$32:$H$34,3,FALSE))),0),0)</f>
        <v>0</v>
      </c>
      <c r="V185" s="154">
        <f>IF(V$165&lt;=$G$13,IF($D184='Aux. Listas'!$A$26,IF($C184='Aux. Listas'!$A$20,HLOOKUP($E184,'Aux. Listas'!$A$28:$M$30,3,FALSE),
IF($C184='Aux. Listas'!$A$21,HLOOKUP($E184,'Aux. Listas'!$A$32:$H$34,3,FALSE))),0),0)</f>
        <v>0</v>
      </c>
      <c r="W185" s="154">
        <f>IF(W$165&lt;=$G$13,IF($D184='Aux. Listas'!$A$26,IF($C184='Aux. Listas'!$A$20,HLOOKUP($E184,'Aux. Listas'!$A$28:$M$30,3,FALSE),
IF($C184='Aux. Listas'!$A$21,HLOOKUP($E184,'Aux. Listas'!$A$32:$H$34,3,FALSE))),0),0)</f>
        <v>0</v>
      </c>
      <c r="X185" s="154">
        <f>IF(X$165&lt;=$G$13,IF($D184='Aux. Listas'!$A$26,IF($C184='Aux. Listas'!$A$20,HLOOKUP($E184,'Aux. Listas'!$A$28:$M$30,3,FALSE),
IF($C184='Aux. Listas'!$A$21,HLOOKUP($E184,'Aux. Listas'!$A$32:$H$34,3,FALSE))),0),0)</f>
        <v>0</v>
      </c>
      <c r="Y185" s="154">
        <f>IF(Y$165&lt;=$G$13,IF($D184='Aux. Listas'!$A$26,IF($C184='Aux. Listas'!$A$20,HLOOKUP($E184,'Aux. Listas'!$A$28:$M$30,3,FALSE),
IF($C184='Aux. Listas'!$A$21,HLOOKUP($E184,'Aux. Listas'!$A$32:$H$34,3,FALSE))),0),0)</f>
        <v>0</v>
      </c>
      <c r="Z185" s="154">
        <f>IF(Z$165&lt;=$G$13,IF($D184='Aux. Listas'!$A$26,IF($C184='Aux. Listas'!$A$20,HLOOKUP($E184,'Aux. Listas'!$A$28:$M$30,3,FALSE),
IF($C184='Aux. Listas'!$A$21,HLOOKUP($E184,'Aux. Listas'!$A$32:$H$34,3,FALSE))),0),0)</f>
        <v>0</v>
      </c>
      <c r="AA185" s="154">
        <f>IF(AA$165&lt;=$G$13,IF($D184='Aux. Listas'!$A$26,IF($C184='Aux. Listas'!$A$20,HLOOKUP($E184,'Aux. Listas'!$A$28:$M$30,3,FALSE),
IF($C184='Aux. Listas'!$A$21,HLOOKUP($E184,'Aux. Listas'!$A$32:$H$34,3,FALSE))),0),0)</f>
        <v>0</v>
      </c>
      <c r="AB185" s="154">
        <f>IF(AB$165&lt;=$G$13,IF($D184='Aux. Listas'!$A$26,IF($C184='Aux. Listas'!$A$20,HLOOKUP($E184,'Aux. Listas'!$A$28:$M$30,3,FALSE),
IF($C184='Aux. Listas'!$A$21,HLOOKUP($E184,'Aux. Listas'!$A$32:$H$34,3,FALSE))),0),0)</f>
        <v>0</v>
      </c>
      <c r="AC185" s="154">
        <f>IF(AC$165&lt;=$G$13,IF($D184='Aux. Listas'!$A$26,IF($C184='Aux. Listas'!$A$20,HLOOKUP($E184,'Aux. Listas'!$A$28:$M$30,3,FALSE),
IF($C184='Aux. Listas'!$A$21,HLOOKUP($E184,'Aux. Listas'!$A$32:$H$34,3,FALSE))),0),0)</f>
        <v>0</v>
      </c>
      <c r="AD185" s="154">
        <f>IF(AD$165&lt;=$G$13,IF($D184='Aux. Listas'!$A$26,IF($C184='Aux. Listas'!$A$20,HLOOKUP($E184,'Aux. Listas'!$A$28:$M$30,3,FALSE),
IF($C184='Aux. Listas'!$A$21,HLOOKUP($E184,'Aux. Listas'!$A$32:$H$34,3,FALSE))),0),0)</f>
        <v>0</v>
      </c>
      <c r="AE185" s="154">
        <f>IF(AE$165&lt;=$G$13,IF($D184='Aux. Listas'!$A$26,IF($C184='Aux. Listas'!$A$20,HLOOKUP($E184,'Aux. Listas'!$A$28:$M$30,3,FALSE),
IF($C184='Aux. Listas'!$A$21,HLOOKUP($E184,'Aux. Listas'!$A$32:$H$34,3,FALSE))),0),0)</f>
        <v>0</v>
      </c>
      <c r="AF185" s="154">
        <f>IF(AF$165&lt;=$G$13,IF($D184='Aux. Listas'!$A$26,IF($C184='Aux. Listas'!$A$20,HLOOKUP($E184,'Aux. Listas'!$A$28:$M$30,3,FALSE),
IF($C184='Aux. Listas'!$A$21,HLOOKUP($E184,'Aux. Listas'!$A$32:$H$34,3,FALSE))),0),0)</f>
        <v>0</v>
      </c>
      <c r="AG185" s="154">
        <f>IF(AG$165&lt;=$G$13,IF($D184='Aux. Listas'!$A$26,IF($C184='Aux. Listas'!$A$20,HLOOKUP($E184,'Aux. Listas'!$A$28:$M$30,3,FALSE),
IF($C184='Aux. Listas'!$A$21,HLOOKUP($E184,'Aux. Listas'!$A$32:$H$34,3,FALSE))),0),0)</f>
        <v>0</v>
      </c>
      <c r="AH185" s="154">
        <f>IF(AH$165&lt;=$G$13,IF($D184='Aux. Listas'!$A$26,IF($C184='Aux. Listas'!$A$20,HLOOKUP($E184,'Aux. Listas'!$A$28:$M$30,3,FALSE),
IF($C184='Aux. Listas'!$A$21,HLOOKUP($E184,'Aux. Listas'!$A$32:$H$34,3,FALSE))),0),0)</f>
        <v>0</v>
      </c>
      <c r="AI185" s="154">
        <f>IF(AI$165&lt;=$G$13,IF($D184='Aux. Listas'!$A$26,IF($C184='Aux. Listas'!$A$20,HLOOKUP($E184,'Aux. Listas'!$A$28:$M$30,3,FALSE),
IF($C184='Aux. Listas'!$A$21,HLOOKUP($E184,'Aux. Listas'!$A$32:$H$34,3,FALSE))),0),0)</f>
        <v>0</v>
      </c>
      <c r="AJ185" s="154">
        <f>IF(AJ$165&lt;=$G$13,IF($D184='Aux. Listas'!$A$26,IF($C184='Aux. Listas'!$A$20,HLOOKUP($E184,'Aux. Listas'!$A$28:$M$30,3,FALSE),
IF($C184='Aux. Listas'!$A$21,HLOOKUP($E184,'Aux. Listas'!$A$32:$H$34,3,FALSE))),0),0)</f>
        <v>0</v>
      </c>
      <c r="AK185" s="154">
        <f>IF(AK$165&lt;=$G$13,IF($D184='Aux. Listas'!$A$26,IF($C184='Aux. Listas'!$A$20,HLOOKUP($E184,'Aux. Listas'!$A$28:$M$30,3,FALSE),
IF($C184='Aux. Listas'!$A$21,HLOOKUP($E184,'Aux. Listas'!$A$32:$H$34,3,FALSE))),0),0)</f>
        <v>0</v>
      </c>
      <c r="AL185" s="154">
        <f>IF(AL$165&lt;=$G$13,IF($D184='Aux. Listas'!$A$26,IF($C184='Aux. Listas'!$A$20,HLOOKUP($E184,'Aux. Listas'!$A$28:$M$30,3,FALSE),
IF($C184='Aux. Listas'!$A$21,HLOOKUP($E184,'Aux. Listas'!$A$32:$H$34,3,FALSE))),0),0)</f>
        <v>0</v>
      </c>
      <c r="AM185" s="50"/>
      <c r="AN185" s="50"/>
      <c r="AO185" s="50"/>
      <c r="AP185" s="50"/>
      <c r="AQ185" s="50"/>
      <c r="AR185" s="50"/>
      <c r="AS185" s="50"/>
      <c r="AT185" s="50"/>
      <c r="AU185" s="50"/>
      <c r="AV185" s="50"/>
      <c r="AW185" s="50"/>
      <c r="AX185" s="50"/>
      <c r="AY185" s="50"/>
      <c r="AZ185" s="50"/>
      <c r="BA185" s="50"/>
      <c r="BB185" s="50"/>
      <c r="BC185" s="50"/>
      <c r="BD185" s="50"/>
      <c r="BE185" s="50"/>
      <c r="BF185" s="50"/>
      <c r="BG185" s="1"/>
    </row>
    <row r="186" spans="1:59" ht="15.75" customHeight="1" x14ac:dyDescent="0.35">
      <c r="A186" s="1"/>
      <c r="B186" s="2" t="str">
        <f>IF(ISNUMBER(F186),"Aviso","")</f>
        <v/>
      </c>
      <c r="C186" s="238"/>
      <c r="D186" s="238"/>
      <c r="E186" s="238"/>
      <c r="F186" s="146" t="str">
        <f>IF($D186='Aux. Listas'!$A$26,IF($C186='Aux. Listas'!$A$20,HLOOKUP($E186,'Aux. Listas'!$A$28:$M$30,2,FALSE),
IF($C186='Aux. Listas'!$A$21,HLOOKUP($E186,'Aux. Listas'!$A$32:$H$34,2,FALSE)))," ")</f>
        <v xml:space="preserve"> </v>
      </c>
      <c r="G186" s="2"/>
      <c r="H186" s="49" t="s">
        <v>164</v>
      </c>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1"/>
    </row>
    <row r="187" spans="1:59" ht="15.75" customHeight="1" x14ac:dyDescent="0.35">
      <c r="A187" s="1"/>
      <c r="B187" s="2"/>
      <c r="C187" s="206"/>
      <c r="D187" s="206"/>
      <c r="E187" s="206"/>
      <c r="F187" s="27"/>
      <c r="G187" s="2"/>
      <c r="H187" s="49" t="s">
        <v>336</v>
      </c>
      <c r="I187" s="154">
        <f>IF(I$165&lt;=$G$13,IF($D186='Aux. Listas'!$A$26,IF($C186='Aux. Listas'!$A$20,HLOOKUP($E186,'Aux. Listas'!$A$28:$M$30,3,FALSE),
IF($C186='Aux. Listas'!$A$21,HLOOKUP($E186,'Aux. Listas'!$A$32:$H$34,3,FALSE))),0),0)</f>
        <v>0</v>
      </c>
      <c r="J187" s="154">
        <f>IF(J$165&lt;=$G$13,IF($D186='Aux. Listas'!$A$26,IF($C186='Aux. Listas'!$A$20,HLOOKUP($E186,'Aux. Listas'!$A$28:$M$30,3,FALSE),
IF($C186='Aux. Listas'!$A$21,HLOOKUP($E186,'Aux. Listas'!$A$32:$H$34,3,FALSE))),0),0)</f>
        <v>0</v>
      </c>
      <c r="K187" s="154">
        <f>IF(K$165&lt;=$G$13,IF($D186='Aux. Listas'!$A$26,IF($C186='Aux. Listas'!$A$20,HLOOKUP($E186,'Aux. Listas'!$A$28:$M$30,3,FALSE),
IF($C186='Aux. Listas'!$A$21,HLOOKUP($E186,'Aux. Listas'!$A$32:$H$34,3,FALSE))),0),0)</f>
        <v>0</v>
      </c>
      <c r="L187" s="154">
        <f>IF(L$165&lt;=$G$13,IF($D186='Aux. Listas'!$A$26,IF($C186='Aux. Listas'!$A$20,HLOOKUP($E186,'Aux. Listas'!$A$28:$M$30,3,FALSE),
IF($C186='Aux. Listas'!$A$21,HLOOKUP($E186,'Aux. Listas'!$A$32:$H$34,3,FALSE))),0),0)</f>
        <v>0</v>
      </c>
      <c r="M187" s="154">
        <f>IF(M$165&lt;=$G$13,IF($D186='Aux. Listas'!$A$26,IF($C186='Aux. Listas'!$A$20,HLOOKUP($E186,'Aux. Listas'!$A$28:$M$30,3,FALSE),
IF($C186='Aux. Listas'!$A$21,HLOOKUP($E186,'Aux. Listas'!$A$32:$H$34,3,FALSE))),0),0)</f>
        <v>0</v>
      </c>
      <c r="N187" s="154">
        <f>IF(N$165&lt;=$G$13,IF($D186='Aux. Listas'!$A$26,IF($C186='Aux. Listas'!$A$20,HLOOKUP($E186,'Aux. Listas'!$A$28:$M$30,3,FALSE),
IF($C186='Aux. Listas'!$A$21,HLOOKUP($E186,'Aux. Listas'!$A$32:$H$34,3,FALSE))),0),0)</f>
        <v>0</v>
      </c>
      <c r="O187" s="154">
        <f>IF(O$165&lt;=$G$13,IF($D186='Aux. Listas'!$A$26,IF($C186='Aux. Listas'!$A$20,HLOOKUP($E186,'Aux. Listas'!$A$28:$M$30,3,FALSE),
IF($C186='Aux. Listas'!$A$21,HLOOKUP($E186,'Aux. Listas'!$A$32:$H$34,3,FALSE))),0),0)</f>
        <v>0</v>
      </c>
      <c r="P187" s="154">
        <f>IF(P$165&lt;=$G$13,IF($D186='Aux. Listas'!$A$26,IF($C186='Aux. Listas'!$A$20,HLOOKUP($E186,'Aux. Listas'!$A$28:$M$30,3,FALSE),
IF($C186='Aux. Listas'!$A$21,HLOOKUP($E186,'Aux. Listas'!$A$32:$H$34,3,FALSE))),0),0)</f>
        <v>0</v>
      </c>
      <c r="Q187" s="154">
        <f>IF(Q$165&lt;=$G$13,IF($D186='Aux. Listas'!$A$26,IF($C186='Aux. Listas'!$A$20,HLOOKUP($E186,'Aux. Listas'!$A$28:$M$30,3,FALSE),
IF($C186='Aux. Listas'!$A$21,HLOOKUP($E186,'Aux. Listas'!$A$32:$H$34,3,FALSE))),0),0)</f>
        <v>0</v>
      </c>
      <c r="R187" s="154">
        <f>IF(R$165&lt;=$G$13,IF($D186='Aux. Listas'!$A$26,IF($C186='Aux. Listas'!$A$20,HLOOKUP($E186,'Aux. Listas'!$A$28:$M$30,3,FALSE),
IF($C186='Aux. Listas'!$A$21,HLOOKUP($E186,'Aux. Listas'!$A$32:$H$34,3,FALSE))),0),0)</f>
        <v>0</v>
      </c>
      <c r="S187" s="154">
        <f>IF(S$165&lt;=$G$13,IF($D186='Aux. Listas'!$A$26,IF($C186='Aux. Listas'!$A$20,HLOOKUP($E186,'Aux. Listas'!$A$28:$M$30,3,FALSE),
IF($C186='Aux. Listas'!$A$21,HLOOKUP($E186,'Aux. Listas'!$A$32:$H$34,3,FALSE))),0),0)</f>
        <v>0</v>
      </c>
      <c r="T187" s="154">
        <f>IF(T$165&lt;=$G$13,IF($D186='Aux. Listas'!$A$26,IF($C186='Aux. Listas'!$A$20,HLOOKUP($E186,'Aux. Listas'!$A$28:$M$30,3,FALSE),
IF($C186='Aux. Listas'!$A$21,HLOOKUP($E186,'Aux. Listas'!$A$32:$H$34,3,FALSE))),0),0)</f>
        <v>0</v>
      </c>
      <c r="U187" s="154">
        <f>IF(U$165&lt;=$G$13,IF($D186='Aux. Listas'!$A$26,IF($C186='Aux. Listas'!$A$20,HLOOKUP($E186,'Aux. Listas'!$A$28:$M$30,3,FALSE),
IF($C186='Aux. Listas'!$A$21,HLOOKUP($E186,'Aux. Listas'!$A$32:$H$34,3,FALSE))),0),0)</f>
        <v>0</v>
      </c>
      <c r="V187" s="154">
        <f>IF(V$165&lt;=$G$13,IF($D186='Aux. Listas'!$A$26,IF($C186='Aux. Listas'!$A$20,HLOOKUP($E186,'Aux. Listas'!$A$28:$M$30,3,FALSE),
IF($C186='Aux. Listas'!$A$21,HLOOKUP($E186,'Aux. Listas'!$A$32:$H$34,3,FALSE))),0),0)</f>
        <v>0</v>
      </c>
      <c r="W187" s="154">
        <f>IF(W$165&lt;=$G$13,IF($D186='Aux. Listas'!$A$26,IF($C186='Aux. Listas'!$A$20,HLOOKUP($E186,'Aux. Listas'!$A$28:$M$30,3,FALSE),
IF($C186='Aux. Listas'!$A$21,HLOOKUP($E186,'Aux. Listas'!$A$32:$H$34,3,FALSE))),0),0)</f>
        <v>0</v>
      </c>
      <c r="X187" s="154">
        <f>IF(X$165&lt;=$G$13,IF($D186='Aux. Listas'!$A$26,IF($C186='Aux. Listas'!$A$20,HLOOKUP($E186,'Aux. Listas'!$A$28:$M$30,3,FALSE),
IF($C186='Aux. Listas'!$A$21,HLOOKUP($E186,'Aux. Listas'!$A$32:$H$34,3,FALSE))),0),0)</f>
        <v>0</v>
      </c>
      <c r="Y187" s="154">
        <f>IF(Y$165&lt;=$G$13,IF($D186='Aux. Listas'!$A$26,IF($C186='Aux. Listas'!$A$20,HLOOKUP($E186,'Aux. Listas'!$A$28:$M$30,3,FALSE),
IF($C186='Aux. Listas'!$A$21,HLOOKUP($E186,'Aux. Listas'!$A$32:$H$34,3,FALSE))),0),0)</f>
        <v>0</v>
      </c>
      <c r="Z187" s="154">
        <f>IF(Z$165&lt;=$G$13,IF($D186='Aux. Listas'!$A$26,IF($C186='Aux. Listas'!$A$20,HLOOKUP($E186,'Aux. Listas'!$A$28:$M$30,3,FALSE),
IF($C186='Aux. Listas'!$A$21,HLOOKUP($E186,'Aux. Listas'!$A$32:$H$34,3,FALSE))),0),0)</f>
        <v>0</v>
      </c>
      <c r="AA187" s="154">
        <f>IF(AA$165&lt;=$G$13,IF($D186='Aux. Listas'!$A$26,IF($C186='Aux. Listas'!$A$20,HLOOKUP($E186,'Aux. Listas'!$A$28:$M$30,3,FALSE),
IF($C186='Aux. Listas'!$A$21,HLOOKUP($E186,'Aux. Listas'!$A$32:$H$34,3,FALSE))),0),0)</f>
        <v>0</v>
      </c>
      <c r="AB187" s="154">
        <f>IF(AB$165&lt;=$G$13,IF($D186='Aux. Listas'!$A$26,IF($C186='Aux. Listas'!$A$20,HLOOKUP($E186,'Aux. Listas'!$A$28:$M$30,3,FALSE),
IF($C186='Aux. Listas'!$A$21,HLOOKUP($E186,'Aux. Listas'!$A$32:$H$34,3,FALSE))),0),0)</f>
        <v>0</v>
      </c>
      <c r="AC187" s="154">
        <f>IF(AC$165&lt;=$G$13,IF($D186='Aux. Listas'!$A$26,IF($C186='Aux. Listas'!$A$20,HLOOKUP($E186,'Aux. Listas'!$A$28:$M$30,3,FALSE),
IF($C186='Aux. Listas'!$A$21,HLOOKUP($E186,'Aux. Listas'!$A$32:$H$34,3,FALSE))),0),0)</f>
        <v>0</v>
      </c>
      <c r="AD187" s="154">
        <f>IF(AD$165&lt;=$G$13,IF($D186='Aux. Listas'!$A$26,IF($C186='Aux. Listas'!$A$20,HLOOKUP($E186,'Aux. Listas'!$A$28:$M$30,3,FALSE),
IF($C186='Aux. Listas'!$A$21,HLOOKUP($E186,'Aux. Listas'!$A$32:$H$34,3,FALSE))),0),0)</f>
        <v>0</v>
      </c>
      <c r="AE187" s="154">
        <f>IF(AE$165&lt;=$G$13,IF($D186='Aux. Listas'!$A$26,IF($C186='Aux. Listas'!$A$20,HLOOKUP($E186,'Aux. Listas'!$A$28:$M$30,3,FALSE),
IF($C186='Aux. Listas'!$A$21,HLOOKUP($E186,'Aux. Listas'!$A$32:$H$34,3,FALSE))),0),0)</f>
        <v>0</v>
      </c>
      <c r="AF187" s="154">
        <f>IF(AF$165&lt;=$G$13,IF($D186='Aux. Listas'!$A$26,IF($C186='Aux. Listas'!$A$20,HLOOKUP($E186,'Aux. Listas'!$A$28:$M$30,3,FALSE),
IF($C186='Aux. Listas'!$A$21,HLOOKUP($E186,'Aux. Listas'!$A$32:$H$34,3,FALSE))),0),0)</f>
        <v>0</v>
      </c>
      <c r="AG187" s="154">
        <f>IF(AG$165&lt;=$G$13,IF($D186='Aux. Listas'!$A$26,IF($C186='Aux. Listas'!$A$20,HLOOKUP($E186,'Aux. Listas'!$A$28:$M$30,3,FALSE),
IF($C186='Aux. Listas'!$A$21,HLOOKUP($E186,'Aux. Listas'!$A$32:$H$34,3,FALSE))),0),0)</f>
        <v>0</v>
      </c>
      <c r="AH187" s="154">
        <f>IF(AH$165&lt;=$G$13,IF($D186='Aux. Listas'!$A$26,IF($C186='Aux. Listas'!$A$20,HLOOKUP($E186,'Aux. Listas'!$A$28:$M$30,3,FALSE),
IF($C186='Aux. Listas'!$A$21,HLOOKUP($E186,'Aux. Listas'!$A$32:$H$34,3,FALSE))),0),0)</f>
        <v>0</v>
      </c>
      <c r="AI187" s="154">
        <f>IF(AI$165&lt;=$G$13,IF($D186='Aux. Listas'!$A$26,IF($C186='Aux. Listas'!$A$20,HLOOKUP($E186,'Aux. Listas'!$A$28:$M$30,3,FALSE),
IF($C186='Aux. Listas'!$A$21,HLOOKUP($E186,'Aux. Listas'!$A$32:$H$34,3,FALSE))),0),0)</f>
        <v>0</v>
      </c>
      <c r="AJ187" s="154">
        <f>IF(AJ$165&lt;=$G$13,IF($D186='Aux. Listas'!$A$26,IF($C186='Aux. Listas'!$A$20,HLOOKUP($E186,'Aux. Listas'!$A$28:$M$30,3,FALSE),
IF($C186='Aux. Listas'!$A$21,HLOOKUP($E186,'Aux. Listas'!$A$32:$H$34,3,FALSE))),0),0)</f>
        <v>0</v>
      </c>
      <c r="AK187" s="154">
        <f>IF(AK$165&lt;=$G$13,IF($D186='Aux. Listas'!$A$26,IF($C186='Aux. Listas'!$A$20,HLOOKUP($E186,'Aux. Listas'!$A$28:$M$30,3,FALSE),
IF($C186='Aux. Listas'!$A$21,HLOOKUP($E186,'Aux. Listas'!$A$32:$H$34,3,FALSE))),0),0)</f>
        <v>0</v>
      </c>
      <c r="AL187" s="154">
        <f>IF(AL$165&lt;=$G$13,IF($D186='Aux. Listas'!$A$26,IF($C186='Aux. Listas'!$A$20,HLOOKUP($E186,'Aux. Listas'!$A$28:$M$30,3,FALSE),
IF($C186='Aux. Listas'!$A$21,HLOOKUP($E186,'Aux. Listas'!$A$32:$H$34,3,FALSE))),0),0)</f>
        <v>0</v>
      </c>
      <c r="AM187" s="50"/>
      <c r="AN187" s="50"/>
      <c r="AO187" s="50"/>
      <c r="AP187" s="50"/>
      <c r="AQ187" s="50"/>
      <c r="AR187" s="50"/>
      <c r="AS187" s="50"/>
      <c r="AT187" s="50"/>
      <c r="AU187" s="50"/>
      <c r="AV187" s="50"/>
      <c r="AW187" s="50"/>
      <c r="AX187" s="50"/>
      <c r="AY187" s="50"/>
      <c r="AZ187" s="50"/>
      <c r="BA187" s="50"/>
      <c r="BB187" s="50"/>
      <c r="BC187" s="50"/>
      <c r="BD187" s="50"/>
      <c r="BE187" s="50"/>
      <c r="BF187" s="50"/>
      <c r="BG187" s="1"/>
    </row>
    <row r="188" spans="1:59" ht="15.75" customHeight="1" x14ac:dyDescent="0.35">
      <c r="A188" s="1"/>
      <c r="B188" s="2" t="str">
        <f>IF(ISNUMBER(F188),"Aviso","")</f>
        <v/>
      </c>
      <c r="C188" s="238"/>
      <c r="D188" s="238"/>
      <c r="E188" s="238"/>
      <c r="F188" s="146" t="str">
        <f>IF($D188='Aux. Listas'!$A$26,IF($C188='Aux. Listas'!$A$20,HLOOKUP($E188,'Aux. Listas'!$A$28:$M$30,2,FALSE),
IF($C188='Aux. Listas'!$A$21,HLOOKUP($E188,'Aux. Listas'!$A$32:$H$34,2,FALSE)))," ")</f>
        <v xml:space="preserve"> </v>
      </c>
      <c r="G188" s="2"/>
      <c r="H188" s="49" t="s">
        <v>164</v>
      </c>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1"/>
    </row>
    <row r="189" spans="1:59" ht="15.75" customHeight="1" x14ac:dyDescent="0.35">
      <c r="A189" s="1"/>
      <c r="B189" s="2"/>
      <c r="C189" s="206"/>
      <c r="D189" s="206"/>
      <c r="E189" s="206"/>
      <c r="F189" s="27"/>
      <c r="G189" s="2"/>
      <c r="H189" s="49" t="s">
        <v>336</v>
      </c>
      <c r="I189" s="154">
        <f>IF(I$165&lt;=$G$13,IF($D188='Aux. Listas'!$A$26,IF($C188='Aux. Listas'!$A$20,HLOOKUP($E188,'Aux. Listas'!$A$28:$M$30,3,FALSE),
IF($C188='Aux. Listas'!$A$21,HLOOKUP($E188,'Aux. Listas'!$A$32:$H$34,3,FALSE))),0),0)</f>
        <v>0</v>
      </c>
      <c r="J189" s="154">
        <f>IF(J$165&lt;=$G$13,IF($D188='Aux. Listas'!$A$26,IF($C188='Aux. Listas'!$A$20,HLOOKUP($E188,'Aux. Listas'!$A$28:$M$30,3,FALSE),
IF($C188='Aux. Listas'!$A$21,HLOOKUP($E188,'Aux. Listas'!$A$32:$H$34,3,FALSE))),0),0)</f>
        <v>0</v>
      </c>
      <c r="K189" s="154">
        <f>IF(K$165&lt;=$G$13,IF($D188='Aux. Listas'!$A$26,IF($C188='Aux. Listas'!$A$20,HLOOKUP($E188,'Aux. Listas'!$A$28:$M$30,3,FALSE),
IF($C188='Aux. Listas'!$A$21,HLOOKUP($E188,'Aux. Listas'!$A$32:$H$34,3,FALSE))),0),0)</f>
        <v>0</v>
      </c>
      <c r="L189" s="154">
        <f>IF(L$165&lt;=$G$13,IF($D188='Aux. Listas'!$A$26,IF($C188='Aux. Listas'!$A$20,HLOOKUP($E188,'Aux. Listas'!$A$28:$M$30,3,FALSE),
IF($C188='Aux. Listas'!$A$21,HLOOKUP($E188,'Aux. Listas'!$A$32:$H$34,3,FALSE))),0),0)</f>
        <v>0</v>
      </c>
      <c r="M189" s="154">
        <f>IF(M$165&lt;=$G$13,IF($D188='Aux. Listas'!$A$26,IF($C188='Aux. Listas'!$A$20,HLOOKUP($E188,'Aux. Listas'!$A$28:$M$30,3,FALSE),
IF($C188='Aux. Listas'!$A$21,HLOOKUP($E188,'Aux. Listas'!$A$32:$H$34,3,FALSE))),0),0)</f>
        <v>0</v>
      </c>
      <c r="N189" s="154">
        <f>IF(N$165&lt;=$G$13,IF($D188='Aux. Listas'!$A$26,IF($C188='Aux. Listas'!$A$20,HLOOKUP($E188,'Aux. Listas'!$A$28:$M$30,3,FALSE),
IF($C188='Aux. Listas'!$A$21,HLOOKUP($E188,'Aux. Listas'!$A$32:$H$34,3,FALSE))),0),0)</f>
        <v>0</v>
      </c>
      <c r="O189" s="154">
        <f>IF(O$165&lt;=$G$13,IF($D188='Aux. Listas'!$A$26,IF($C188='Aux. Listas'!$A$20,HLOOKUP($E188,'Aux. Listas'!$A$28:$M$30,3,FALSE),
IF($C188='Aux. Listas'!$A$21,HLOOKUP($E188,'Aux. Listas'!$A$32:$H$34,3,FALSE))),0),0)</f>
        <v>0</v>
      </c>
      <c r="P189" s="154">
        <f>IF(P$165&lt;=$G$13,IF($D188='Aux. Listas'!$A$26,IF($C188='Aux. Listas'!$A$20,HLOOKUP($E188,'Aux. Listas'!$A$28:$M$30,3,FALSE),
IF($C188='Aux. Listas'!$A$21,HLOOKUP($E188,'Aux. Listas'!$A$32:$H$34,3,FALSE))),0),0)</f>
        <v>0</v>
      </c>
      <c r="Q189" s="154">
        <f>IF(Q$165&lt;=$G$13,IF($D188='Aux. Listas'!$A$26,IF($C188='Aux. Listas'!$A$20,HLOOKUP($E188,'Aux. Listas'!$A$28:$M$30,3,FALSE),
IF($C188='Aux. Listas'!$A$21,HLOOKUP($E188,'Aux. Listas'!$A$32:$H$34,3,FALSE))),0),0)</f>
        <v>0</v>
      </c>
      <c r="R189" s="154">
        <f>IF(R$165&lt;=$G$13,IF($D188='Aux. Listas'!$A$26,IF($C188='Aux. Listas'!$A$20,HLOOKUP($E188,'Aux. Listas'!$A$28:$M$30,3,FALSE),
IF($C188='Aux. Listas'!$A$21,HLOOKUP($E188,'Aux. Listas'!$A$32:$H$34,3,FALSE))),0),0)</f>
        <v>0</v>
      </c>
      <c r="S189" s="154">
        <f>IF(S$165&lt;=$G$13,IF($D188='Aux. Listas'!$A$26,IF($C188='Aux. Listas'!$A$20,HLOOKUP($E188,'Aux. Listas'!$A$28:$M$30,3,FALSE),
IF($C188='Aux. Listas'!$A$21,HLOOKUP($E188,'Aux. Listas'!$A$32:$H$34,3,FALSE))),0),0)</f>
        <v>0</v>
      </c>
      <c r="T189" s="154">
        <f>IF(T$165&lt;=$G$13,IF($D188='Aux. Listas'!$A$26,IF($C188='Aux. Listas'!$A$20,HLOOKUP($E188,'Aux. Listas'!$A$28:$M$30,3,FALSE),
IF($C188='Aux. Listas'!$A$21,HLOOKUP($E188,'Aux. Listas'!$A$32:$H$34,3,FALSE))),0),0)</f>
        <v>0</v>
      </c>
      <c r="U189" s="154">
        <f>IF(U$165&lt;=$G$13,IF($D188='Aux. Listas'!$A$26,IF($C188='Aux. Listas'!$A$20,HLOOKUP($E188,'Aux. Listas'!$A$28:$M$30,3,FALSE),
IF($C188='Aux. Listas'!$A$21,HLOOKUP($E188,'Aux. Listas'!$A$32:$H$34,3,FALSE))),0),0)</f>
        <v>0</v>
      </c>
      <c r="V189" s="154">
        <f>IF(V$165&lt;=$G$13,IF($D188='Aux. Listas'!$A$26,IF($C188='Aux. Listas'!$A$20,HLOOKUP($E188,'Aux. Listas'!$A$28:$M$30,3,FALSE),
IF($C188='Aux. Listas'!$A$21,HLOOKUP($E188,'Aux. Listas'!$A$32:$H$34,3,FALSE))),0),0)</f>
        <v>0</v>
      </c>
      <c r="W189" s="154">
        <f>IF(W$165&lt;=$G$13,IF($D188='Aux. Listas'!$A$26,IF($C188='Aux. Listas'!$A$20,HLOOKUP($E188,'Aux. Listas'!$A$28:$M$30,3,FALSE),
IF($C188='Aux. Listas'!$A$21,HLOOKUP($E188,'Aux. Listas'!$A$32:$H$34,3,FALSE))),0),0)</f>
        <v>0</v>
      </c>
      <c r="X189" s="154">
        <f>IF(X$165&lt;=$G$13,IF($D188='Aux. Listas'!$A$26,IF($C188='Aux. Listas'!$A$20,HLOOKUP($E188,'Aux. Listas'!$A$28:$M$30,3,FALSE),
IF($C188='Aux. Listas'!$A$21,HLOOKUP($E188,'Aux. Listas'!$A$32:$H$34,3,FALSE))),0),0)</f>
        <v>0</v>
      </c>
      <c r="Y189" s="154">
        <f>IF(Y$165&lt;=$G$13,IF($D188='Aux. Listas'!$A$26,IF($C188='Aux. Listas'!$A$20,HLOOKUP($E188,'Aux. Listas'!$A$28:$M$30,3,FALSE),
IF($C188='Aux. Listas'!$A$21,HLOOKUP($E188,'Aux. Listas'!$A$32:$H$34,3,FALSE))),0),0)</f>
        <v>0</v>
      </c>
      <c r="Z189" s="154">
        <f>IF(Z$165&lt;=$G$13,IF($D188='Aux. Listas'!$A$26,IF($C188='Aux. Listas'!$A$20,HLOOKUP($E188,'Aux. Listas'!$A$28:$M$30,3,FALSE),
IF($C188='Aux. Listas'!$A$21,HLOOKUP($E188,'Aux. Listas'!$A$32:$H$34,3,FALSE))),0),0)</f>
        <v>0</v>
      </c>
      <c r="AA189" s="154">
        <f>IF(AA$165&lt;=$G$13,IF($D188='Aux. Listas'!$A$26,IF($C188='Aux. Listas'!$A$20,HLOOKUP($E188,'Aux. Listas'!$A$28:$M$30,3,FALSE),
IF($C188='Aux. Listas'!$A$21,HLOOKUP($E188,'Aux. Listas'!$A$32:$H$34,3,FALSE))),0),0)</f>
        <v>0</v>
      </c>
      <c r="AB189" s="154">
        <f>IF(AB$165&lt;=$G$13,IF($D188='Aux. Listas'!$A$26,IF($C188='Aux. Listas'!$A$20,HLOOKUP($E188,'Aux. Listas'!$A$28:$M$30,3,FALSE),
IF($C188='Aux. Listas'!$A$21,HLOOKUP($E188,'Aux. Listas'!$A$32:$H$34,3,FALSE))),0),0)</f>
        <v>0</v>
      </c>
      <c r="AC189" s="154">
        <f>IF(AC$165&lt;=$G$13,IF($D188='Aux. Listas'!$A$26,IF($C188='Aux. Listas'!$A$20,HLOOKUP($E188,'Aux. Listas'!$A$28:$M$30,3,FALSE),
IF($C188='Aux. Listas'!$A$21,HLOOKUP($E188,'Aux. Listas'!$A$32:$H$34,3,FALSE))),0),0)</f>
        <v>0</v>
      </c>
      <c r="AD189" s="154">
        <f>IF(AD$165&lt;=$G$13,IF($D188='Aux. Listas'!$A$26,IF($C188='Aux. Listas'!$A$20,HLOOKUP($E188,'Aux. Listas'!$A$28:$M$30,3,FALSE),
IF($C188='Aux. Listas'!$A$21,HLOOKUP($E188,'Aux. Listas'!$A$32:$H$34,3,FALSE))),0),0)</f>
        <v>0</v>
      </c>
      <c r="AE189" s="154">
        <f>IF(AE$165&lt;=$G$13,IF($D188='Aux. Listas'!$A$26,IF($C188='Aux. Listas'!$A$20,HLOOKUP($E188,'Aux. Listas'!$A$28:$M$30,3,FALSE),
IF($C188='Aux. Listas'!$A$21,HLOOKUP($E188,'Aux. Listas'!$A$32:$H$34,3,FALSE))),0),0)</f>
        <v>0</v>
      </c>
      <c r="AF189" s="154">
        <f>IF(AF$165&lt;=$G$13,IF($D188='Aux. Listas'!$A$26,IF($C188='Aux. Listas'!$A$20,HLOOKUP($E188,'Aux. Listas'!$A$28:$M$30,3,FALSE),
IF($C188='Aux. Listas'!$A$21,HLOOKUP($E188,'Aux. Listas'!$A$32:$H$34,3,FALSE))),0),0)</f>
        <v>0</v>
      </c>
      <c r="AG189" s="154">
        <f>IF(AG$165&lt;=$G$13,IF($D188='Aux. Listas'!$A$26,IF($C188='Aux. Listas'!$A$20,HLOOKUP($E188,'Aux. Listas'!$A$28:$M$30,3,FALSE),
IF($C188='Aux. Listas'!$A$21,HLOOKUP($E188,'Aux. Listas'!$A$32:$H$34,3,FALSE))),0),0)</f>
        <v>0</v>
      </c>
      <c r="AH189" s="154">
        <f>IF(AH$165&lt;=$G$13,IF($D188='Aux. Listas'!$A$26,IF($C188='Aux. Listas'!$A$20,HLOOKUP($E188,'Aux. Listas'!$A$28:$M$30,3,FALSE),
IF($C188='Aux. Listas'!$A$21,HLOOKUP($E188,'Aux. Listas'!$A$32:$H$34,3,FALSE))),0),0)</f>
        <v>0</v>
      </c>
      <c r="AI189" s="154">
        <f>IF(AI$165&lt;=$G$13,IF($D188='Aux. Listas'!$A$26,IF($C188='Aux. Listas'!$A$20,HLOOKUP($E188,'Aux. Listas'!$A$28:$M$30,3,FALSE),
IF($C188='Aux. Listas'!$A$21,HLOOKUP($E188,'Aux. Listas'!$A$32:$H$34,3,FALSE))),0),0)</f>
        <v>0</v>
      </c>
      <c r="AJ189" s="154">
        <f>IF(AJ$165&lt;=$G$13,IF($D188='Aux. Listas'!$A$26,IF($C188='Aux. Listas'!$A$20,HLOOKUP($E188,'Aux. Listas'!$A$28:$M$30,3,FALSE),
IF($C188='Aux. Listas'!$A$21,HLOOKUP($E188,'Aux. Listas'!$A$32:$H$34,3,FALSE))),0),0)</f>
        <v>0</v>
      </c>
      <c r="AK189" s="154">
        <f>IF(AK$165&lt;=$G$13,IF($D188='Aux. Listas'!$A$26,IF($C188='Aux. Listas'!$A$20,HLOOKUP($E188,'Aux. Listas'!$A$28:$M$30,3,FALSE),
IF($C188='Aux. Listas'!$A$21,HLOOKUP($E188,'Aux. Listas'!$A$32:$H$34,3,FALSE))),0),0)</f>
        <v>0</v>
      </c>
      <c r="AL189" s="154">
        <f>IF(AL$165&lt;=$G$13,IF($D188='Aux. Listas'!$A$26,IF($C188='Aux. Listas'!$A$20,HLOOKUP($E188,'Aux. Listas'!$A$28:$M$30,3,FALSE),
IF($C188='Aux. Listas'!$A$21,HLOOKUP($E188,'Aux. Listas'!$A$32:$H$34,3,FALSE))),0),0)</f>
        <v>0</v>
      </c>
      <c r="AM189" s="50"/>
      <c r="AN189" s="50"/>
      <c r="AO189" s="50"/>
      <c r="AP189" s="50"/>
      <c r="AQ189" s="50"/>
      <c r="AR189" s="50"/>
      <c r="AS189" s="50"/>
      <c r="AT189" s="50"/>
      <c r="AU189" s="50"/>
      <c r="AV189" s="50"/>
      <c r="AW189" s="50"/>
      <c r="AX189" s="50"/>
      <c r="AY189" s="50"/>
      <c r="AZ189" s="50"/>
      <c r="BA189" s="50"/>
      <c r="BB189" s="50"/>
      <c r="BC189" s="50"/>
      <c r="BD189" s="50"/>
      <c r="BE189" s="50"/>
      <c r="BF189" s="50"/>
      <c r="BG189" s="1"/>
    </row>
    <row r="190" spans="1:59" ht="15.75" customHeight="1" x14ac:dyDescent="0.35">
      <c r="A190" s="1"/>
      <c r="B190" s="2" t="str">
        <f>IF(ISNUMBER(F190),"Aviso","")</f>
        <v/>
      </c>
      <c r="C190" s="238"/>
      <c r="D190" s="238"/>
      <c r="E190" s="238"/>
      <c r="F190" s="146" t="str">
        <f>IF($D190='Aux. Listas'!$A$26,IF($C190='Aux. Listas'!$A$20,HLOOKUP($E190,'Aux. Listas'!$A$28:$M$30,2,FALSE),
IF($C190='Aux. Listas'!$A$21,HLOOKUP($E190,'Aux. Listas'!$A$32:$H$34,2,FALSE)))," ")</f>
        <v xml:space="preserve"> </v>
      </c>
      <c r="G190" s="2"/>
      <c r="H190" s="49" t="s">
        <v>164</v>
      </c>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1"/>
    </row>
    <row r="191" spans="1:59" ht="15.75" customHeight="1" x14ac:dyDescent="0.35">
      <c r="A191" s="1"/>
      <c r="B191" s="2"/>
      <c r="C191" s="206"/>
      <c r="D191" s="206"/>
      <c r="E191" s="206"/>
      <c r="F191" s="27"/>
      <c r="G191" s="2"/>
      <c r="H191" s="49" t="s">
        <v>336</v>
      </c>
      <c r="I191" s="154">
        <f>IF(I$165&lt;=$G$13,IF($D190='Aux. Listas'!$A$26,IF($C190='Aux. Listas'!$A$20,HLOOKUP($E190,'Aux. Listas'!$A$28:$M$30,3,FALSE),
IF($C190='Aux. Listas'!$A$21,HLOOKUP($E190,'Aux. Listas'!$A$32:$H$34,3,FALSE))),0),0)</f>
        <v>0</v>
      </c>
      <c r="J191" s="154">
        <f>IF(J$165&lt;=$G$13,IF($D190='Aux. Listas'!$A$26,IF($C190='Aux. Listas'!$A$20,HLOOKUP($E190,'Aux. Listas'!$A$28:$M$30,3,FALSE),
IF($C190='Aux. Listas'!$A$21,HLOOKUP($E190,'Aux. Listas'!$A$32:$H$34,3,FALSE))),0),0)</f>
        <v>0</v>
      </c>
      <c r="K191" s="154">
        <f>IF(K$165&lt;=$G$13,IF($D190='Aux. Listas'!$A$26,IF($C190='Aux. Listas'!$A$20,HLOOKUP($E190,'Aux. Listas'!$A$28:$M$30,3,FALSE),
IF($C190='Aux. Listas'!$A$21,HLOOKUP($E190,'Aux. Listas'!$A$32:$H$34,3,FALSE))),0),0)</f>
        <v>0</v>
      </c>
      <c r="L191" s="154">
        <f>IF(L$165&lt;=$G$13,IF($D190='Aux. Listas'!$A$26,IF($C190='Aux. Listas'!$A$20,HLOOKUP($E190,'Aux. Listas'!$A$28:$M$30,3,FALSE),
IF($C190='Aux. Listas'!$A$21,HLOOKUP($E190,'Aux. Listas'!$A$32:$H$34,3,FALSE))),0),0)</f>
        <v>0</v>
      </c>
      <c r="M191" s="154">
        <f>IF(M$165&lt;=$G$13,IF($D190='Aux. Listas'!$A$26,IF($C190='Aux. Listas'!$A$20,HLOOKUP($E190,'Aux. Listas'!$A$28:$M$30,3,FALSE),
IF($C190='Aux. Listas'!$A$21,HLOOKUP($E190,'Aux. Listas'!$A$32:$H$34,3,FALSE))),0),0)</f>
        <v>0</v>
      </c>
      <c r="N191" s="154">
        <f>IF(N$165&lt;=$G$13,IF($D190='Aux. Listas'!$A$26,IF($C190='Aux. Listas'!$A$20,HLOOKUP($E190,'Aux. Listas'!$A$28:$M$30,3,FALSE),
IF($C190='Aux. Listas'!$A$21,HLOOKUP($E190,'Aux. Listas'!$A$32:$H$34,3,FALSE))),0),0)</f>
        <v>0</v>
      </c>
      <c r="O191" s="154">
        <f>IF(O$165&lt;=$G$13,IF($D190='Aux. Listas'!$A$26,IF($C190='Aux. Listas'!$A$20,HLOOKUP($E190,'Aux. Listas'!$A$28:$M$30,3,FALSE),
IF($C190='Aux. Listas'!$A$21,HLOOKUP($E190,'Aux. Listas'!$A$32:$H$34,3,FALSE))),0),0)</f>
        <v>0</v>
      </c>
      <c r="P191" s="154">
        <f>IF(P$165&lt;=$G$13,IF($D190='Aux. Listas'!$A$26,IF($C190='Aux. Listas'!$A$20,HLOOKUP($E190,'Aux. Listas'!$A$28:$M$30,3,FALSE),
IF($C190='Aux. Listas'!$A$21,HLOOKUP($E190,'Aux. Listas'!$A$32:$H$34,3,FALSE))),0),0)</f>
        <v>0</v>
      </c>
      <c r="Q191" s="154">
        <f>IF(Q$165&lt;=$G$13,IF($D190='Aux. Listas'!$A$26,IF($C190='Aux. Listas'!$A$20,HLOOKUP($E190,'Aux. Listas'!$A$28:$M$30,3,FALSE),
IF($C190='Aux. Listas'!$A$21,HLOOKUP($E190,'Aux. Listas'!$A$32:$H$34,3,FALSE))),0),0)</f>
        <v>0</v>
      </c>
      <c r="R191" s="154">
        <f>IF(R$165&lt;=$G$13,IF($D190='Aux. Listas'!$A$26,IF($C190='Aux. Listas'!$A$20,HLOOKUP($E190,'Aux. Listas'!$A$28:$M$30,3,FALSE),
IF($C190='Aux. Listas'!$A$21,HLOOKUP($E190,'Aux. Listas'!$A$32:$H$34,3,FALSE))),0),0)</f>
        <v>0</v>
      </c>
      <c r="S191" s="154">
        <f>IF(S$165&lt;=$G$13,IF($D190='Aux. Listas'!$A$26,IF($C190='Aux. Listas'!$A$20,HLOOKUP($E190,'Aux. Listas'!$A$28:$M$30,3,FALSE),
IF($C190='Aux. Listas'!$A$21,HLOOKUP($E190,'Aux. Listas'!$A$32:$H$34,3,FALSE))),0),0)</f>
        <v>0</v>
      </c>
      <c r="T191" s="154">
        <f>IF(T$165&lt;=$G$13,IF($D190='Aux. Listas'!$A$26,IF($C190='Aux. Listas'!$A$20,HLOOKUP($E190,'Aux. Listas'!$A$28:$M$30,3,FALSE),
IF($C190='Aux. Listas'!$A$21,HLOOKUP($E190,'Aux. Listas'!$A$32:$H$34,3,FALSE))),0),0)</f>
        <v>0</v>
      </c>
      <c r="U191" s="154">
        <f>IF(U$165&lt;=$G$13,IF($D190='Aux. Listas'!$A$26,IF($C190='Aux. Listas'!$A$20,HLOOKUP($E190,'Aux. Listas'!$A$28:$M$30,3,FALSE),
IF($C190='Aux. Listas'!$A$21,HLOOKUP($E190,'Aux. Listas'!$A$32:$H$34,3,FALSE))),0),0)</f>
        <v>0</v>
      </c>
      <c r="V191" s="154">
        <f>IF(V$165&lt;=$G$13,IF($D190='Aux. Listas'!$A$26,IF($C190='Aux. Listas'!$A$20,HLOOKUP($E190,'Aux. Listas'!$A$28:$M$30,3,FALSE),
IF($C190='Aux. Listas'!$A$21,HLOOKUP($E190,'Aux. Listas'!$A$32:$H$34,3,FALSE))),0),0)</f>
        <v>0</v>
      </c>
      <c r="W191" s="154">
        <f>IF(W$165&lt;=$G$13,IF($D190='Aux. Listas'!$A$26,IF($C190='Aux. Listas'!$A$20,HLOOKUP($E190,'Aux. Listas'!$A$28:$M$30,3,FALSE),
IF($C190='Aux. Listas'!$A$21,HLOOKUP($E190,'Aux. Listas'!$A$32:$H$34,3,FALSE))),0),0)</f>
        <v>0</v>
      </c>
      <c r="X191" s="154">
        <f>IF(X$165&lt;=$G$13,IF($D190='Aux. Listas'!$A$26,IF($C190='Aux. Listas'!$A$20,HLOOKUP($E190,'Aux. Listas'!$A$28:$M$30,3,FALSE),
IF($C190='Aux. Listas'!$A$21,HLOOKUP($E190,'Aux. Listas'!$A$32:$H$34,3,FALSE))),0),0)</f>
        <v>0</v>
      </c>
      <c r="Y191" s="154">
        <f>IF(Y$165&lt;=$G$13,IF($D190='Aux. Listas'!$A$26,IF($C190='Aux. Listas'!$A$20,HLOOKUP($E190,'Aux. Listas'!$A$28:$M$30,3,FALSE),
IF($C190='Aux. Listas'!$A$21,HLOOKUP($E190,'Aux. Listas'!$A$32:$H$34,3,FALSE))),0),0)</f>
        <v>0</v>
      </c>
      <c r="Z191" s="154">
        <f>IF(Z$165&lt;=$G$13,IF($D190='Aux. Listas'!$A$26,IF($C190='Aux. Listas'!$A$20,HLOOKUP($E190,'Aux. Listas'!$A$28:$M$30,3,FALSE),
IF($C190='Aux. Listas'!$A$21,HLOOKUP($E190,'Aux. Listas'!$A$32:$H$34,3,FALSE))),0),0)</f>
        <v>0</v>
      </c>
      <c r="AA191" s="154">
        <f>IF(AA$165&lt;=$G$13,IF($D190='Aux. Listas'!$A$26,IF($C190='Aux. Listas'!$A$20,HLOOKUP($E190,'Aux. Listas'!$A$28:$M$30,3,FALSE),
IF($C190='Aux. Listas'!$A$21,HLOOKUP($E190,'Aux. Listas'!$A$32:$H$34,3,FALSE))),0),0)</f>
        <v>0</v>
      </c>
      <c r="AB191" s="154">
        <f>IF(AB$165&lt;=$G$13,IF($D190='Aux. Listas'!$A$26,IF($C190='Aux. Listas'!$A$20,HLOOKUP($E190,'Aux. Listas'!$A$28:$M$30,3,FALSE),
IF($C190='Aux. Listas'!$A$21,HLOOKUP($E190,'Aux. Listas'!$A$32:$H$34,3,FALSE))),0),0)</f>
        <v>0</v>
      </c>
      <c r="AC191" s="154">
        <f>IF(AC$165&lt;=$G$13,IF($D190='Aux. Listas'!$A$26,IF($C190='Aux. Listas'!$A$20,HLOOKUP($E190,'Aux. Listas'!$A$28:$M$30,3,FALSE),
IF($C190='Aux. Listas'!$A$21,HLOOKUP($E190,'Aux. Listas'!$A$32:$H$34,3,FALSE))),0),0)</f>
        <v>0</v>
      </c>
      <c r="AD191" s="154">
        <f>IF(AD$165&lt;=$G$13,IF($D190='Aux. Listas'!$A$26,IF($C190='Aux. Listas'!$A$20,HLOOKUP($E190,'Aux. Listas'!$A$28:$M$30,3,FALSE),
IF($C190='Aux. Listas'!$A$21,HLOOKUP($E190,'Aux. Listas'!$A$32:$H$34,3,FALSE))),0),0)</f>
        <v>0</v>
      </c>
      <c r="AE191" s="154">
        <f>IF(AE$165&lt;=$G$13,IF($D190='Aux. Listas'!$A$26,IF($C190='Aux. Listas'!$A$20,HLOOKUP($E190,'Aux. Listas'!$A$28:$M$30,3,FALSE),
IF($C190='Aux. Listas'!$A$21,HLOOKUP($E190,'Aux. Listas'!$A$32:$H$34,3,FALSE))),0),0)</f>
        <v>0</v>
      </c>
      <c r="AF191" s="154">
        <f>IF(AF$165&lt;=$G$13,IF($D190='Aux. Listas'!$A$26,IF($C190='Aux. Listas'!$A$20,HLOOKUP($E190,'Aux. Listas'!$A$28:$M$30,3,FALSE),
IF($C190='Aux. Listas'!$A$21,HLOOKUP($E190,'Aux. Listas'!$A$32:$H$34,3,FALSE))),0),0)</f>
        <v>0</v>
      </c>
      <c r="AG191" s="154">
        <f>IF(AG$165&lt;=$G$13,IF($D190='Aux. Listas'!$A$26,IF($C190='Aux. Listas'!$A$20,HLOOKUP($E190,'Aux. Listas'!$A$28:$M$30,3,FALSE),
IF($C190='Aux. Listas'!$A$21,HLOOKUP($E190,'Aux. Listas'!$A$32:$H$34,3,FALSE))),0),0)</f>
        <v>0</v>
      </c>
      <c r="AH191" s="154">
        <f>IF(AH$165&lt;=$G$13,IF($D190='Aux. Listas'!$A$26,IF($C190='Aux. Listas'!$A$20,HLOOKUP($E190,'Aux. Listas'!$A$28:$M$30,3,FALSE),
IF($C190='Aux. Listas'!$A$21,HLOOKUP($E190,'Aux. Listas'!$A$32:$H$34,3,FALSE))),0),0)</f>
        <v>0</v>
      </c>
      <c r="AI191" s="154">
        <f>IF(AI$165&lt;=$G$13,IF($D190='Aux. Listas'!$A$26,IF($C190='Aux. Listas'!$A$20,HLOOKUP($E190,'Aux. Listas'!$A$28:$M$30,3,FALSE),
IF($C190='Aux. Listas'!$A$21,HLOOKUP($E190,'Aux. Listas'!$A$32:$H$34,3,FALSE))),0),0)</f>
        <v>0</v>
      </c>
      <c r="AJ191" s="154">
        <f>IF(AJ$165&lt;=$G$13,IF($D190='Aux. Listas'!$A$26,IF($C190='Aux. Listas'!$A$20,HLOOKUP($E190,'Aux. Listas'!$A$28:$M$30,3,FALSE),
IF($C190='Aux. Listas'!$A$21,HLOOKUP($E190,'Aux. Listas'!$A$32:$H$34,3,FALSE))),0),0)</f>
        <v>0</v>
      </c>
      <c r="AK191" s="154">
        <f>IF(AK$165&lt;=$G$13,IF($D190='Aux. Listas'!$A$26,IF($C190='Aux. Listas'!$A$20,HLOOKUP($E190,'Aux. Listas'!$A$28:$M$30,3,FALSE),
IF($C190='Aux. Listas'!$A$21,HLOOKUP($E190,'Aux. Listas'!$A$32:$H$34,3,FALSE))),0),0)</f>
        <v>0</v>
      </c>
      <c r="AL191" s="154">
        <f>IF(AL$165&lt;=$G$13,IF($D190='Aux. Listas'!$A$26,IF($C190='Aux. Listas'!$A$20,HLOOKUP($E190,'Aux. Listas'!$A$28:$M$30,3,FALSE),
IF($C190='Aux. Listas'!$A$21,HLOOKUP($E190,'Aux. Listas'!$A$32:$H$34,3,FALSE))),0),0)</f>
        <v>0</v>
      </c>
      <c r="AM191" s="50"/>
      <c r="AN191" s="50"/>
      <c r="AO191" s="50"/>
      <c r="AP191" s="50"/>
      <c r="AQ191" s="50"/>
      <c r="AR191" s="50"/>
      <c r="AS191" s="50"/>
      <c r="AT191" s="50"/>
      <c r="AU191" s="50"/>
      <c r="AV191" s="50"/>
      <c r="AW191" s="50"/>
      <c r="AX191" s="50"/>
      <c r="AY191" s="50"/>
      <c r="AZ191" s="50"/>
      <c r="BA191" s="50"/>
      <c r="BB191" s="50"/>
      <c r="BC191" s="50"/>
      <c r="BD191" s="50"/>
      <c r="BE191" s="50"/>
      <c r="BF191" s="50"/>
      <c r="BG191" s="1"/>
    </row>
    <row r="192" spans="1:59" ht="15.75" customHeight="1" x14ac:dyDescent="0.35">
      <c r="A192" s="1"/>
      <c r="B192" s="2" t="str">
        <f>IF(ISNUMBER(F192),"Aviso","")</f>
        <v/>
      </c>
      <c r="C192" s="238"/>
      <c r="D192" s="238"/>
      <c r="E192" s="238"/>
      <c r="F192" s="146" t="str">
        <f>IF($D192='Aux. Listas'!$A$26,IF($C192='Aux. Listas'!$A$20,HLOOKUP($E192,'Aux. Listas'!$A$28:$M$30,2,FALSE),
IF($C192='Aux. Listas'!$A$21,HLOOKUP($E192,'Aux. Listas'!$A$32:$H$34,2,FALSE)))," ")</f>
        <v xml:space="preserve"> </v>
      </c>
      <c r="G192" s="2"/>
      <c r="H192" s="49" t="s">
        <v>164</v>
      </c>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1"/>
    </row>
    <row r="193" spans="1:59" ht="15.75" customHeight="1" x14ac:dyDescent="0.35">
      <c r="A193" s="1"/>
      <c r="B193" s="2"/>
      <c r="C193" s="206"/>
      <c r="D193" s="206"/>
      <c r="E193" s="206"/>
      <c r="F193" s="27"/>
      <c r="G193" s="2"/>
      <c r="H193" s="49" t="s">
        <v>336</v>
      </c>
      <c r="I193" s="154">
        <f>IF(I$165&lt;=$G$13,IF($D192='Aux. Listas'!$A$26,IF($C192='Aux. Listas'!$A$20,HLOOKUP($E192,'Aux. Listas'!$A$28:$M$30,3,FALSE),
IF($C192='Aux. Listas'!$A$21,HLOOKUP($E192,'Aux. Listas'!$A$32:$H$34,3,FALSE))),0),0)</f>
        <v>0</v>
      </c>
      <c r="J193" s="154">
        <f>IF(J$165&lt;=$G$13,IF($D192='Aux. Listas'!$A$26,IF($C192='Aux. Listas'!$A$20,HLOOKUP($E192,'Aux. Listas'!$A$28:$M$30,3,FALSE),
IF($C192='Aux. Listas'!$A$21,HLOOKUP($E192,'Aux. Listas'!$A$32:$H$34,3,FALSE))),0),0)</f>
        <v>0</v>
      </c>
      <c r="K193" s="154">
        <f>IF(K$165&lt;=$G$13,IF($D192='Aux. Listas'!$A$26,IF($C192='Aux. Listas'!$A$20,HLOOKUP($E192,'Aux. Listas'!$A$28:$M$30,3,FALSE),
IF($C192='Aux. Listas'!$A$21,HLOOKUP($E192,'Aux. Listas'!$A$32:$H$34,3,FALSE))),0),0)</f>
        <v>0</v>
      </c>
      <c r="L193" s="154">
        <f>IF(L$165&lt;=$G$13,IF($D192='Aux. Listas'!$A$26,IF($C192='Aux. Listas'!$A$20,HLOOKUP($E192,'Aux. Listas'!$A$28:$M$30,3,FALSE),
IF($C192='Aux. Listas'!$A$21,HLOOKUP($E192,'Aux. Listas'!$A$32:$H$34,3,FALSE))),0),0)</f>
        <v>0</v>
      </c>
      <c r="M193" s="154">
        <f>IF(M$165&lt;=$G$13,IF($D192='Aux. Listas'!$A$26,IF($C192='Aux. Listas'!$A$20,HLOOKUP($E192,'Aux. Listas'!$A$28:$M$30,3,FALSE),
IF($C192='Aux. Listas'!$A$21,HLOOKUP($E192,'Aux. Listas'!$A$32:$H$34,3,FALSE))),0),0)</f>
        <v>0</v>
      </c>
      <c r="N193" s="154">
        <f>IF(N$165&lt;=$G$13,IF($D192='Aux. Listas'!$A$26,IF($C192='Aux. Listas'!$A$20,HLOOKUP($E192,'Aux. Listas'!$A$28:$M$30,3,FALSE),
IF($C192='Aux. Listas'!$A$21,HLOOKUP($E192,'Aux. Listas'!$A$32:$H$34,3,FALSE))),0),0)</f>
        <v>0</v>
      </c>
      <c r="O193" s="154">
        <f>IF(O$165&lt;=$G$13,IF($D192='Aux. Listas'!$A$26,IF($C192='Aux. Listas'!$A$20,HLOOKUP($E192,'Aux. Listas'!$A$28:$M$30,3,FALSE),
IF($C192='Aux. Listas'!$A$21,HLOOKUP($E192,'Aux. Listas'!$A$32:$H$34,3,FALSE))),0),0)</f>
        <v>0</v>
      </c>
      <c r="P193" s="154">
        <f>IF(P$165&lt;=$G$13,IF($D192='Aux. Listas'!$A$26,IF($C192='Aux. Listas'!$A$20,HLOOKUP($E192,'Aux. Listas'!$A$28:$M$30,3,FALSE),
IF($C192='Aux. Listas'!$A$21,HLOOKUP($E192,'Aux. Listas'!$A$32:$H$34,3,FALSE))),0),0)</f>
        <v>0</v>
      </c>
      <c r="Q193" s="154">
        <f>IF(Q$165&lt;=$G$13,IF($D192='Aux. Listas'!$A$26,IF($C192='Aux. Listas'!$A$20,HLOOKUP($E192,'Aux. Listas'!$A$28:$M$30,3,FALSE),
IF($C192='Aux. Listas'!$A$21,HLOOKUP($E192,'Aux. Listas'!$A$32:$H$34,3,FALSE))),0),0)</f>
        <v>0</v>
      </c>
      <c r="R193" s="154">
        <f>IF(R$165&lt;=$G$13,IF($D192='Aux. Listas'!$A$26,IF($C192='Aux. Listas'!$A$20,HLOOKUP($E192,'Aux. Listas'!$A$28:$M$30,3,FALSE),
IF($C192='Aux. Listas'!$A$21,HLOOKUP($E192,'Aux. Listas'!$A$32:$H$34,3,FALSE))),0),0)</f>
        <v>0</v>
      </c>
      <c r="S193" s="154">
        <f>IF(S$165&lt;=$G$13,IF($D192='Aux. Listas'!$A$26,IF($C192='Aux. Listas'!$A$20,HLOOKUP($E192,'Aux. Listas'!$A$28:$M$30,3,FALSE),
IF($C192='Aux. Listas'!$A$21,HLOOKUP($E192,'Aux. Listas'!$A$32:$H$34,3,FALSE))),0),0)</f>
        <v>0</v>
      </c>
      <c r="T193" s="154">
        <f>IF(T$165&lt;=$G$13,IF($D192='Aux. Listas'!$A$26,IF($C192='Aux. Listas'!$A$20,HLOOKUP($E192,'Aux. Listas'!$A$28:$M$30,3,FALSE),
IF($C192='Aux. Listas'!$A$21,HLOOKUP($E192,'Aux. Listas'!$A$32:$H$34,3,FALSE))),0),0)</f>
        <v>0</v>
      </c>
      <c r="U193" s="154">
        <f>IF(U$165&lt;=$G$13,IF($D192='Aux. Listas'!$A$26,IF($C192='Aux. Listas'!$A$20,HLOOKUP($E192,'Aux. Listas'!$A$28:$M$30,3,FALSE),
IF($C192='Aux. Listas'!$A$21,HLOOKUP($E192,'Aux. Listas'!$A$32:$H$34,3,FALSE))),0),0)</f>
        <v>0</v>
      </c>
      <c r="V193" s="154">
        <f>IF(V$165&lt;=$G$13,IF($D192='Aux. Listas'!$A$26,IF($C192='Aux. Listas'!$A$20,HLOOKUP($E192,'Aux. Listas'!$A$28:$M$30,3,FALSE),
IF($C192='Aux. Listas'!$A$21,HLOOKUP($E192,'Aux. Listas'!$A$32:$H$34,3,FALSE))),0),0)</f>
        <v>0</v>
      </c>
      <c r="W193" s="154">
        <f>IF(W$165&lt;=$G$13,IF($D192='Aux. Listas'!$A$26,IF($C192='Aux. Listas'!$A$20,HLOOKUP($E192,'Aux. Listas'!$A$28:$M$30,3,FALSE),
IF($C192='Aux. Listas'!$A$21,HLOOKUP($E192,'Aux. Listas'!$A$32:$H$34,3,FALSE))),0),0)</f>
        <v>0</v>
      </c>
      <c r="X193" s="154">
        <f>IF(X$165&lt;=$G$13,IF($D192='Aux. Listas'!$A$26,IF($C192='Aux. Listas'!$A$20,HLOOKUP($E192,'Aux. Listas'!$A$28:$M$30,3,FALSE),
IF($C192='Aux. Listas'!$A$21,HLOOKUP($E192,'Aux. Listas'!$A$32:$H$34,3,FALSE))),0),0)</f>
        <v>0</v>
      </c>
      <c r="Y193" s="154">
        <f>IF(Y$165&lt;=$G$13,IF($D192='Aux. Listas'!$A$26,IF($C192='Aux. Listas'!$A$20,HLOOKUP($E192,'Aux. Listas'!$A$28:$M$30,3,FALSE),
IF($C192='Aux. Listas'!$A$21,HLOOKUP($E192,'Aux. Listas'!$A$32:$H$34,3,FALSE))),0),0)</f>
        <v>0</v>
      </c>
      <c r="Z193" s="154">
        <f>IF(Z$165&lt;=$G$13,IF($D192='Aux. Listas'!$A$26,IF($C192='Aux. Listas'!$A$20,HLOOKUP($E192,'Aux. Listas'!$A$28:$M$30,3,FALSE),
IF($C192='Aux. Listas'!$A$21,HLOOKUP($E192,'Aux. Listas'!$A$32:$H$34,3,FALSE))),0),0)</f>
        <v>0</v>
      </c>
      <c r="AA193" s="154">
        <f>IF(AA$165&lt;=$G$13,IF($D192='Aux. Listas'!$A$26,IF($C192='Aux. Listas'!$A$20,HLOOKUP($E192,'Aux. Listas'!$A$28:$M$30,3,FALSE),
IF($C192='Aux. Listas'!$A$21,HLOOKUP($E192,'Aux. Listas'!$A$32:$H$34,3,FALSE))),0),0)</f>
        <v>0</v>
      </c>
      <c r="AB193" s="154">
        <f>IF(AB$165&lt;=$G$13,IF($D192='Aux. Listas'!$A$26,IF($C192='Aux. Listas'!$A$20,HLOOKUP($E192,'Aux. Listas'!$A$28:$M$30,3,FALSE),
IF($C192='Aux. Listas'!$A$21,HLOOKUP($E192,'Aux. Listas'!$A$32:$H$34,3,FALSE))),0),0)</f>
        <v>0</v>
      </c>
      <c r="AC193" s="154">
        <f>IF(AC$165&lt;=$G$13,IF($D192='Aux. Listas'!$A$26,IF($C192='Aux. Listas'!$A$20,HLOOKUP($E192,'Aux. Listas'!$A$28:$M$30,3,FALSE),
IF($C192='Aux. Listas'!$A$21,HLOOKUP($E192,'Aux. Listas'!$A$32:$H$34,3,FALSE))),0),0)</f>
        <v>0</v>
      </c>
      <c r="AD193" s="154">
        <f>IF(AD$165&lt;=$G$13,IF($D192='Aux. Listas'!$A$26,IF($C192='Aux. Listas'!$A$20,HLOOKUP($E192,'Aux. Listas'!$A$28:$M$30,3,FALSE),
IF($C192='Aux. Listas'!$A$21,HLOOKUP($E192,'Aux. Listas'!$A$32:$H$34,3,FALSE))),0),0)</f>
        <v>0</v>
      </c>
      <c r="AE193" s="154">
        <f>IF(AE$165&lt;=$G$13,IF($D192='Aux. Listas'!$A$26,IF($C192='Aux. Listas'!$A$20,HLOOKUP($E192,'Aux. Listas'!$A$28:$M$30,3,FALSE),
IF($C192='Aux. Listas'!$A$21,HLOOKUP($E192,'Aux. Listas'!$A$32:$H$34,3,FALSE))),0),0)</f>
        <v>0</v>
      </c>
      <c r="AF193" s="154">
        <f>IF(AF$165&lt;=$G$13,IF($D192='Aux. Listas'!$A$26,IF($C192='Aux. Listas'!$A$20,HLOOKUP($E192,'Aux. Listas'!$A$28:$M$30,3,FALSE),
IF($C192='Aux. Listas'!$A$21,HLOOKUP($E192,'Aux. Listas'!$A$32:$H$34,3,FALSE))),0),0)</f>
        <v>0</v>
      </c>
      <c r="AG193" s="154">
        <f>IF(AG$165&lt;=$G$13,IF($D192='Aux. Listas'!$A$26,IF($C192='Aux. Listas'!$A$20,HLOOKUP($E192,'Aux. Listas'!$A$28:$M$30,3,FALSE),
IF($C192='Aux. Listas'!$A$21,HLOOKUP($E192,'Aux. Listas'!$A$32:$H$34,3,FALSE))),0),0)</f>
        <v>0</v>
      </c>
      <c r="AH193" s="154">
        <f>IF(AH$165&lt;=$G$13,IF($D192='Aux. Listas'!$A$26,IF($C192='Aux. Listas'!$A$20,HLOOKUP($E192,'Aux. Listas'!$A$28:$M$30,3,FALSE),
IF($C192='Aux. Listas'!$A$21,HLOOKUP($E192,'Aux. Listas'!$A$32:$H$34,3,FALSE))),0),0)</f>
        <v>0</v>
      </c>
      <c r="AI193" s="154">
        <f>IF(AI$165&lt;=$G$13,IF($D192='Aux. Listas'!$A$26,IF($C192='Aux. Listas'!$A$20,HLOOKUP($E192,'Aux. Listas'!$A$28:$M$30,3,FALSE),
IF($C192='Aux. Listas'!$A$21,HLOOKUP($E192,'Aux. Listas'!$A$32:$H$34,3,FALSE))),0),0)</f>
        <v>0</v>
      </c>
      <c r="AJ193" s="154">
        <f>IF(AJ$165&lt;=$G$13,IF($D192='Aux. Listas'!$A$26,IF($C192='Aux. Listas'!$A$20,HLOOKUP($E192,'Aux. Listas'!$A$28:$M$30,3,FALSE),
IF($C192='Aux. Listas'!$A$21,HLOOKUP($E192,'Aux. Listas'!$A$32:$H$34,3,FALSE))),0),0)</f>
        <v>0</v>
      </c>
      <c r="AK193" s="154">
        <f>IF(AK$165&lt;=$G$13,IF($D192='Aux. Listas'!$A$26,IF($C192='Aux. Listas'!$A$20,HLOOKUP($E192,'Aux. Listas'!$A$28:$M$30,3,FALSE),
IF($C192='Aux. Listas'!$A$21,HLOOKUP($E192,'Aux. Listas'!$A$32:$H$34,3,FALSE))),0),0)</f>
        <v>0</v>
      </c>
      <c r="AL193" s="154">
        <f>IF(AL$165&lt;=$G$13,IF($D192='Aux. Listas'!$A$26,IF($C192='Aux. Listas'!$A$20,HLOOKUP($E192,'Aux. Listas'!$A$28:$M$30,3,FALSE),
IF($C192='Aux. Listas'!$A$21,HLOOKUP($E192,'Aux. Listas'!$A$32:$H$34,3,FALSE))),0),0)</f>
        <v>0</v>
      </c>
      <c r="AM193" s="50"/>
      <c r="AN193" s="50"/>
      <c r="AO193" s="50"/>
      <c r="AP193" s="50"/>
      <c r="AQ193" s="50"/>
      <c r="AR193" s="50"/>
      <c r="AS193" s="50"/>
      <c r="AT193" s="50"/>
      <c r="AU193" s="50"/>
      <c r="AV193" s="50"/>
      <c r="AW193" s="50"/>
      <c r="AX193" s="50"/>
      <c r="AY193" s="50"/>
      <c r="AZ193" s="50"/>
      <c r="BA193" s="50"/>
      <c r="BB193" s="50"/>
      <c r="BC193" s="50"/>
      <c r="BD193" s="50"/>
      <c r="BE193" s="50"/>
      <c r="BF193" s="50"/>
      <c r="BG193" s="1"/>
    </row>
    <row r="194" spans="1:59" ht="15.75" customHeight="1" x14ac:dyDescent="0.35">
      <c r="A194" s="1"/>
      <c r="B194" s="2" t="str">
        <f>IF(ISNUMBER(F194),"Aviso","")</f>
        <v/>
      </c>
      <c r="C194" s="238"/>
      <c r="D194" s="238"/>
      <c r="E194" s="238"/>
      <c r="F194" s="146" t="str">
        <f>IF($D194='Aux. Listas'!$A$26,IF($C194='Aux. Listas'!$A$20,HLOOKUP($E194,'Aux. Listas'!$A$28:$M$30,2,FALSE),
IF($C194='Aux. Listas'!$A$21,HLOOKUP($E194,'Aux. Listas'!$A$32:$H$34,2,FALSE)))," ")</f>
        <v xml:space="preserve"> </v>
      </c>
      <c r="G194" s="2"/>
      <c r="H194" s="49" t="s">
        <v>164</v>
      </c>
      <c r="I194" s="155"/>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43"/>
      <c r="AN194" s="43"/>
      <c r="AO194" s="43"/>
      <c r="AP194" s="43"/>
      <c r="AQ194" s="43"/>
      <c r="AR194" s="43"/>
      <c r="AS194" s="43"/>
      <c r="AT194" s="43"/>
      <c r="AU194" s="43"/>
      <c r="AV194" s="43"/>
      <c r="AW194" s="43"/>
      <c r="AX194" s="43"/>
      <c r="AY194" s="43"/>
      <c r="AZ194" s="43"/>
      <c r="BA194" s="43"/>
      <c r="BB194" s="43"/>
      <c r="BC194" s="43"/>
      <c r="BD194" s="43"/>
      <c r="BE194" s="43"/>
      <c r="BF194" s="43"/>
      <c r="BG194" s="1"/>
    </row>
    <row r="195" spans="1:59" ht="15.75" customHeight="1" x14ac:dyDescent="0.35">
      <c r="A195" s="1"/>
      <c r="B195" s="2"/>
      <c r="C195" s="209"/>
      <c r="D195" s="209"/>
      <c r="E195" s="209"/>
      <c r="F195" s="27"/>
      <c r="G195" s="2"/>
      <c r="H195" s="49" t="s">
        <v>336</v>
      </c>
      <c r="I195" s="154">
        <f>IF(I$165&lt;=$G$13,IF($D194='Aux. Listas'!$A$26,IF($C194='Aux. Listas'!$A$20,HLOOKUP($E194,'Aux. Listas'!$A$28:$M$30,3,FALSE),
IF($C194='Aux. Listas'!$A$21,HLOOKUP($E194,'Aux. Listas'!$A$32:$H$34,3,FALSE))),0),0)</f>
        <v>0</v>
      </c>
      <c r="J195" s="154">
        <f>IF(J$165&lt;=$G$13,IF($D194='Aux. Listas'!$A$26,IF($C194='Aux. Listas'!$A$20,HLOOKUP($E194,'Aux. Listas'!$A$28:$M$30,3,FALSE),
IF($C194='Aux. Listas'!$A$21,HLOOKUP($E194,'Aux. Listas'!$A$32:$H$34,3,FALSE))),0),0)</f>
        <v>0</v>
      </c>
      <c r="K195" s="154">
        <f>IF(K$165&lt;=$G$13,IF($D194='Aux. Listas'!$A$26,IF($C194='Aux. Listas'!$A$20,HLOOKUP($E194,'Aux. Listas'!$A$28:$M$30,3,FALSE),
IF($C194='Aux. Listas'!$A$21,HLOOKUP($E194,'Aux. Listas'!$A$32:$H$34,3,FALSE))),0),0)</f>
        <v>0</v>
      </c>
      <c r="L195" s="154">
        <f>IF(L$165&lt;=$G$13,IF($D194='Aux. Listas'!$A$26,IF($C194='Aux. Listas'!$A$20,HLOOKUP($E194,'Aux. Listas'!$A$28:$M$30,3,FALSE),
IF($C194='Aux. Listas'!$A$21,HLOOKUP($E194,'Aux. Listas'!$A$32:$H$34,3,FALSE))),0),0)</f>
        <v>0</v>
      </c>
      <c r="M195" s="154">
        <f>IF(M$165&lt;=$G$13,IF($D194='Aux. Listas'!$A$26,IF($C194='Aux. Listas'!$A$20,HLOOKUP($E194,'Aux. Listas'!$A$28:$M$30,3,FALSE),
IF($C194='Aux. Listas'!$A$21,HLOOKUP($E194,'Aux. Listas'!$A$32:$H$34,3,FALSE))),0),0)</f>
        <v>0</v>
      </c>
      <c r="N195" s="154">
        <f>IF(N$165&lt;=$G$13,IF($D194='Aux. Listas'!$A$26,IF($C194='Aux. Listas'!$A$20,HLOOKUP($E194,'Aux. Listas'!$A$28:$M$30,3,FALSE),
IF($C194='Aux. Listas'!$A$21,HLOOKUP($E194,'Aux. Listas'!$A$32:$H$34,3,FALSE))),0),0)</f>
        <v>0</v>
      </c>
      <c r="O195" s="154">
        <f>IF(O$165&lt;=$G$13,IF($D194='Aux. Listas'!$A$26,IF($C194='Aux. Listas'!$A$20,HLOOKUP($E194,'Aux. Listas'!$A$28:$M$30,3,FALSE),
IF($C194='Aux. Listas'!$A$21,HLOOKUP($E194,'Aux. Listas'!$A$32:$H$34,3,FALSE))),0),0)</f>
        <v>0</v>
      </c>
      <c r="P195" s="154">
        <f>IF(P$165&lt;=$G$13,IF($D194='Aux. Listas'!$A$26,IF($C194='Aux. Listas'!$A$20,HLOOKUP($E194,'Aux. Listas'!$A$28:$M$30,3,FALSE),
IF($C194='Aux. Listas'!$A$21,HLOOKUP($E194,'Aux. Listas'!$A$32:$H$34,3,FALSE))),0),0)</f>
        <v>0</v>
      </c>
      <c r="Q195" s="154">
        <f>IF(Q$165&lt;=$G$13,IF($D194='Aux. Listas'!$A$26,IF($C194='Aux. Listas'!$A$20,HLOOKUP($E194,'Aux. Listas'!$A$28:$M$30,3,FALSE),
IF($C194='Aux. Listas'!$A$21,HLOOKUP($E194,'Aux. Listas'!$A$32:$H$34,3,FALSE))),0),0)</f>
        <v>0</v>
      </c>
      <c r="R195" s="154">
        <f>IF(R$165&lt;=$G$13,IF($D194='Aux. Listas'!$A$26,IF($C194='Aux. Listas'!$A$20,HLOOKUP($E194,'Aux. Listas'!$A$28:$M$30,3,FALSE),
IF($C194='Aux. Listas'!$A$21,HLOOKUP($E194,'Aux. Listas'!$A$32:$H$34,3,FALSE))),0),0)</f>
        <v>0</v>
      </c>
      <c r="S195" s="154">
        <f>IF(S$165&lt;=$G$13,IF($D194='Aux. Listas'!$A$26,IF($C194='Aux. Listas'!$A$20,HLOOKUP($E194,'Aux. Listas'!$A$28:$M$30,3,FALSE),
IF($C194='Aux. Listas'!$A$21,HLOOKUP($E194,'Aux. Listas'!$A$32:$H$34,3,FALSE))),0),0)</f>
        <v>0</v>
      </c>
      <c r="T195" s="154">
        <f>IF(T$165&lt;=$G$13,IF($D194='Aux. Listas'!$A$26,IF($C194='Aux. Listas'!$A$20,HLOOKUP($E194,'Aux. Listas'!$A$28:$M$30,3,FALSE),
IF($C194='Aux. Listas'!$A$21,HLOOKUP($E194,'Aux. Listas'!$A$32:$H$34,3,FALSE))),0),0)</f>
        <v>0</v>
      </c>
      <c r="U195" s="154">
        <f>IF(U$165&lt;=$G$13,IF($D194='Aux. Listas'!$A$26,IF($C194='Aux. Listas'!$A$20,HLOOKUP($E194,'Aux. Listas'!$A$28:$M$30,3,FALSE),
IF($C194='Aux. Listas'!$A$21,HLOOKUP($E194,'Aux. Listas'!$A$32:$H$34,3,FALSE))),0),0)</f>
        <v>0</v>
      </c>
      <c r="V195" s="154">
        <f>IF(V$165&lt;=$G$13,IF($D194='Aux. Listas'!$A$26,IF($C194='Aux. Listas'!$A$20,HLOOKUP($E194,'Aux. Listas'!$A$28:$M$30,3,FALSE),
IF($C194='Aux. Listas'!$A$21,HLOOKUP($E194,'Aux. Listas'!$A$32:$H$34,3,FALSE))),0),0)</f>
        <v>0</v>
      </c>
      <c r="W195" s="154">
        <f>IF(W$165&lt;=$G$13,IF($D194='Aux. Listas'!$A$26,IF($C194='Aux. Listas'!$A$20,HLOOKUP($E194,'Aux. Listas'!$A$28:$M$30,3,FALSE),
IF($C194='Aux. Listas'!$A$21,HLOOKUP($E194,'Aux. Listas'!$A$32:$H$34,3,FALSE))),0),0)</f>
        <v>0</v>
      </c>
      <c r="X195" s="154">
        <f>IF(X$165&lt;=$G$13,IF($D194='Aux. Listas'!$A$26,IF($C194='Aux. Listas'!$A$20,HLOOKUP($E194,'Aux. Listas'!$A$28:$M$30,3,FALSE),
IF($C194='Aux. Listas'!$A$21,HLOOKUP($E194,'Aux. Listas'!$A$32:$H$34,3,FALSE))),0),0)</f>
        <v>0</v>
      </c>
      <c r="Y195" s="154">
        <f>IF(Y$165&lt;=$G$13,IF($D194='Aux. Listas'!$A$26,IF($C194='Aux. Listas'!$A$20,HLOOKUP($E194,'Aux. Listas'!$A$28:$M$30,3,FALSE),
IF($C194='Aux. Listas'!$A$21,HLOOKUP($E194,'Aux. Listas'!$A$32:$H$34,3,FALSE))),0),0)</f>
        <v>0</v>
      </c>
      <c r="Z195" s="154">
        <f>IF(Z$165&lt;=$G$13,IF($D194='Aux. Listas'!$A$26,IF($C194='Aux. Listas'!$A$20,HLOOKUP($E194,'Aux. Listas'!$A$28:$M$30,3,FALSE),
IF($C194='Aux. Listas'!$A$21,HLOOKUP($E194,'Aux. Listas'!$A$32:$H$34,3,FALSE))),0),0)</f>
        <v>0</v>
      </c>
      <c r="AA195" s="154">
        <f>IF(AA$165&lt;=$G$13,IF($D194='Aux. Listas'!$A$26,IF($C194='Aux. Listas'!$A$20,HLOOKUP($E194,'Aux. Listas'!$A$28:$M$30,3,FALSE),
IF($C194='Aux. Listas'!$A$21,HLOOKUP($E194,'Aux. Listas'!$A$32:$H$34,3,FALSE))),0),0)</f>
        <v>0</v>
      </c>
      <c r="AB195" s="154">
        <f>IF(AB$165&lt;=$G$13,IF($D194='Aux. Listas'!$A$26,IF($C194='Aux. Listas'!$A$20,HLOOKUP($E194,'Aux. Listas'!$A$28:$M$30,3,FALSE),
IF($C194='Aux. Listas'!$A$21,HLOOKUP($E194,'Aux. Listas'!$A$32:$H$34,3,FALSE))),0),0)</f>
        <v>0</v>
      </c>
      <c r="AC195" s="154">
        <f>IF(AC$165&lt;=$G$13,IF($D194='Aux. Listas'!$A$26,IF($C194='Aux. Listas'!$A$20,HLOOKUP($E194,'Aux. Listas'!$A$28:$M$30,3,FALSE),
IF($C194='Aux. Listas'!$A$21,HLOOKUP($E194,'Aux. Listas'!$A$32:$H$34,3,FALSE))),0),0)</f>
        <v>0</v>
      </c>
      <c r="AD195" s="154">
        <f>IF(AD$165&lt;=$G$13,IF($D194='Aux. Listas'!$A$26,IF($C194='Aux. Listas'!$A$20,HLOOKUP($E194,'Aux. Listas'!$A$28:$M$30,3,FALSE),
IF($C194='Aux. Listas'!$A$21,HLOOKUP($E194,'Aux. Listas'!$A$32:$H$34,3,FALSE))),0),0)</f>
        <v>0</v>
      </c>
      <c r="AE195" s="154">
        <f>IF(AE$165&lt;=$G$13,IF($D194='Aux. Listas'!$A$26,IF($C194='Aux. Listas'!$A$20,HLOOKUP($E194,'Aux. Listas'!$A$28:$M$30,3,FALSE),
IF($C194='Aux. Listas'!$A$21,HLOOKUP($E194,'Aux. Listas'!$A$32:$H$34,3,FALSE))),0),0)</f>
        <v>0</v>
      </c>
      <c r="AF195" s="154">
        <f>IF(AF$165&lt;=$G$13,IF($D194='Aux. Listas'!$A$26,IF($C194='Aux. Listas'!$A$20,HLOOKUP($E194,'Aux. Listas'!$A$28:$M$30,3,FALSE),
IF($C194='Aux. Listas'!$A$21,HLOOKUP($E194,'Aux. Listas'!$A$32:$H$34,3,FALSE))),0),0)</f>
        <v>0</v>
      </c>
      <c r="AG195" s="154">
        <f>IF(AG$165&lt;=$G$13,IF($D194='Aux. Listas'!$A$26,IF($C194='Aux. Listas'!$A$20,HLOOKUP($E194,'Aux. Listas'!$A$28:$M$30,3,FALSE),
IF($C194='Aux. Listas'!$A$21,HLOOKUP($E194,'Aux. Listas'!$A$32:$H$34,3,FALSE))),0),0)</f>
        <v>0</v>
      </c>
      <c r="AH195" s="154">
        <f>IF(AH$165&lt;=$G$13,IF($D194='Aux. Listas'!$A$26,IF($C194='Aux. Listas'!$A$20,HLOOKUP($E194,'Aux. Listas'!$A$28:$M$30,3,FALSE),
IF($C194='Aux. Listas'!$A$21,HLOOKUP($E194,'Aux. Listas'!$A$32:$H$34,3,FALSE))),0),0)</f>
        <v>0</v>
      </c>
      <c r="AI195" s="154">
        <f>IF(AI$165&lt;=$G$13,IF($D194='Aux. Listas'!$A$26,IF($C194='Aux. Listas'!$A$20,HLOOKUP($E194,'Aux. Listas'!$A$28:$M$30,3,FALSE),
IF($C194='Aux. Listas'!$A$21,HLOOKUP($E194,'Aux. Listas'!$A$32:$H$34,3,FALSE))),0),0)</f>
        <v>0</v>
      </c>
      <c r="AJ195" s="154">
        <f>IF(AJ$165&lt;=$G$13,IF($D194='Aux. Listas'!$A$26,IF($C194='Aux. Listas'!$A$20,HLOOKUP($E194,'Aux. Listas'!$A$28:$M$30,3,FALSE),
IF($C194='Aux. Listas'!$A$21,HLOOKUP($E194,'Aux. Listas'!$A$32:$H$34,3,FALSE))),0),0)</f>
        <v>0</v>
      </c>
      <c r="AK195" s="154">
        <f>IF(AK$165&lt;=$G$13,IF($D194='Aux. Listas'!$A$26,IF($C194='Aux. Listas'!$A$20,HLOOKUP($E194,'Aux. Listas'!$A$28:$M$30,3,FALSE),
IF($C194='Aux. Listas'!$A$21,HLOOKUP($E194,'Aux. Listas'!$A$32:$H$34,3,FALSE))),0),0)</f>
        <v>0</v>
      </c>
      <c r="AL195" s="154">
        <f>IF(AL$165&lt;=$G$13,IF($D194='Aux. Listas'!$A$26,IF($C194='Aux. Listas'!$A$20,HLOOKUP($E194,'Aux. Listas'!$A$28:$M$30,3,FALSE),
IF($C194='Aux. Listas'!$A$21,HLOOKUP($E194,'Aux. Listas'!$A$32:$H$34,3,FALSE))),0),0)</f>
        <v>0</v>
      </c>
      <c r="AM195" s="50"/>
      <c r="AN195" s="50"/>
      <c r="AO195" s="50"/>
      <c r="AP195" s="50"/>
      <c r="AQ195" s="50"/>
      <c r="AR195" s="50"/>
      <c r="AS195" s="50"/>
      <c r="AT195" s="50"/>
      <c r="AU195" s="50"/>
      <c r="AV195" s="210"/>
      <c r="AW195" s="210"/>
      <c r="AX195" s="210"/>
      <c r="AY195" s="210"/>
      <c r="AZ195" s="210"/>
      <c r="BA195" s="210"/>
      <c r="BB195" s="210"/>
      <c r="BC195" s="210"/>
      <c r="BD195" s="210"/>
      <c r="BE195" s="210"/>
      <c r="BF195" s="210"/>
      <c r="BG195" s="1"/>
    </row>
    <row r="196" spans="1:59" ht="13.5" customHeight="1" x14ac:dyDescent="0.35">
      <c r="A196" s="1"/>
      <c r="B196" s="2"/>
      <c r="C196" s="2"/>
      <c r="D196" s="2"/>
      <c r="E196" s="2"/>
      <c r="F196" s="2"/>
      <c r="G196" s="318" t="s">
        <v>8</v>
      </c>
      <c r="H196" s="318"/>
      <c r="I196" s="193"/>
      <c r="J196" s="193"/>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193"/>
      <c r="AG196" s="193"/>
      <c r="AH196" s="193"/>
      <c r="AI196" s="193"/>
      <c r="AJ196" s="193"/>
      <c r="AK196" s="193"/>
      <c r="AL196" s="193"/>
      <c r="AM196" s="193"/>
      <c r="AN196" s="193"/>
      <c r="AO196" s="193"/>
      <c r="AP196" s="193"/>
      <c r="AQ196" s="193"/>
      <c r="AR196" s="193"/>
      <c r="AS196" s="193"/>
      <c r="AT196" s="193"/>
      <c r="AU196" s="193"/>
      <c r="AV196" s="193"/>
      <c r="AW196" s="68"/>
      <c r="AX196" s="68"/>
      <c r="AY196" s="68"/>
      <c r="AZ196" s="68"/>
      <c r="BA196" s="68"/>
      <c r="BB196" s="68"/>
      <c r="BC196" s="68"/>
      <c r="BD196" s="68"/>
      <c r="BE196" s="68"/>
      <c r="BF196" s="68"/>
      <c r="BG196" s="1"/>
    </row>
    <row r="197" spans="1:59" ht="10.5" customHeight="1" x14ac:dyDescent="0.35">
      <c r="A197" s="1"/>
      <c r="B197" s="2"/>
      <c r="C197" s="319" t="str">
        <f>IF(ISBLANK(D166),"",D166&amp;" "&amp; E166)</f>
        <v/>
      </c>
      <c r="D197" s="320"/>
      <c r="E197" s="320"/>
      <c r="F197" s="321"/>
      <c r="G197" s="322">
        <f t="shared" ref="G197:G212" si="93">+SUM(I197:BF197)</f>
        <v>0</v>
      </c>
      <c r="H197" s="322"/>
      <c r="I197" s="199" t="str">
        <f t="shared" ref="I197:AN197" si="94">IF(I166="","",I166*I167)</f>
        <v/>
      </c>
      <c r="J197" s="199" t="str">
        <f t="shared" si="94"/>
        <v/>
      </c>
      <c r="K197" s="199" t="str">
        <f t="shared" si="94"/>
        <v/>
      </c>
      <c r="L197" s="199" t="str">
        <f t="shared" si="94"/>
        <v/>
      </c>
      <c r="M197" s="199" t="str">
        <f t="shared" si="94"/>
        <v/>
      </c>
      <c r="N197" s="199" t="str">
        <f t="shared" si="94"/>
        <v/>
      </c>
      <c r="O197" s="199" t="str">
        <f t="shared" si="94"/>
        <v/>
      </c>
      <c r="P197" s="199" t="str">
        <f t="shared" si="94"/>
        <v/>
      </c>
      <c r="Q197" s="199" t="str">
        <f t="shared" si="94"/>
        <v/>
      </c>
      <c r="R197" s="199" t="str">
        <f t="shared" si="94"/>
        <v/>
      </c>
      <c r="S197" s="199" t="str">
        <f t="shared" si="94"/>
        <v/>
      </c>
      <c r="T197" s="199" t="str">
        <f t="shared" si="94"/>
        <v/>
      </c>
      <c r="U197" s="199" t="str">
        <f t="shared" si="94"/>
        <v/>
      </c>
      <c r="V197" s="199" t="str">
        <f t="shared" si="94"/>
        <v/>
      </c>
      <c r="W197" s="199" t="str">
        <f t="shared" si="94"/>
        <v/>
      </c>
      <c r="X197" s="199" t="str">
        <f t="shared" si="94"/>
        <v/>
      </c>
      <c r="Y197" s="199" t="str">
        <f t="shared" si="94"/>
        <v/>
      </c>
      <c r="Z197" s="199" t="str">
        <f t="shared" si="94"/>
        <v/>
      </c>
      <c r="AA197" s="199" t="str">
        <f t="shared" si="94"/>
        <v/>
      </c>
      <c r="AB197" s="199" t="str">
        <f t="shared" si="94"/>
        <v/>
      </c>
      <c r="AC197" s="199" t="str">
        <f t="shared" si="94"/>
        <v/>
      </c>
      <c r="AD197" s="199" t="str">
        <f t="shared" si="94"/>
        <v/>
      </c>
      <c r="AE197" s="199" t="str">
        <f t="shared" si="94"/>
        <v/>
      </c>
      <c r="AF197" s="199" t="str">
        <f t="shared" si="94"/>
        <v/>
      </c>
      <c r="AG197" s="199" t="str">
        <f t="shared" si="94"/>
        <v/>
      </c>
      <c r="AH197" s="199" t="str">
        <f t="shared" si="94"/>
        <v/>
      </c>
      <c r="AI197" s="199" t="str">
        <f t="shared" si="94"/>
        <v/>
      </c>
      <c r="AJ197" s="199" t="str">
        <f t="shared" si="94"/>
        <v/>
      </c>
      <c r="AK197" s="199" t="str">
        <f t="shared" si="94"/>
        <v/>
      </c>
      <c r="AL197" s="199" t="str">
        <f t="shared" si="94"/>
        <v/>
      </c>
      <c r="AM197" s="199" t="str">
        <f t="shared" si="94"/>
        <v/>
      </c>
      <c r="AN197" s="199" t="str">
        <f t="shared" si="94"/>
        <v/>
      </c>
      <c r="AO197" s="199" t="str">
        <f t="shared" ref="AO197:BF197" si="95">IF(AO166="","",AO166*AO167)</f>
        <v/>
      </c>
      <c r="AP197" s="199" t="str">
        <f t="shared" si="95"/>
        <v/>
      </c>
      <c r="AQ197" s="199" t="str">
        <f t="shared" si="95"/>
        <v/>
      </c>
      <c r="AR197" s="199" t="str">
        <f t="shared" si="95"/>
        <v/>
      </c>
      <c r="AS197" s="199" t="str">
        <f t="shared" si="95"/>
        <v/>
      </c>
      <c r="AT197" s="199" t="str">
        <f t="shared" si="95"/>
        <v/>
      </c>
      <c r="AU197" s="199" t="str">
        <f t="shared" si="95"/>
        <v/>
      </c>
      <c r="AV197" s="199" t="str">
        <f t="shared" si="95"/>
        <v/>
      </c>
      <c r="AW197" s="199" t="str">
        <f t="shared" si="95"/>
        <v/>
      </c>
      <c r="AX197" s="199" t="str">
        <f t="shared" si="95"/>
        <v/>
      </c>
      <c r="AY197" s="199" t="str">
        <f t="shared" si="95"/>
        <v/>
      </c>
      <c r="AZ197" s="199" t="str">
        <f t="shared" si="95"/>
        <v/>
      </c>
      <c r="BA197" s="199" t="str">
        <f t="shared" si="95"/>
        <v/>
      </c>
      <c r="BB197" s="199" t="str">
        <f t="shared" si="95"/>
        <v/>
      </c>
      <c r="BC197" s="199" t="str">
        <f t="shared" si="95"/>
        <v/>
      </c>
      <c r="BD197" s="199" t="str">
        <f t="shared" si="95"/>
        <v/>
      </c>
      <c r="BE197" s="199" t="str">
        <f t="shared" si="95"/>
        <v/>
      </c>
      <c r="BF197" s="200" t="str">
        <f t="shared" si="95"/>
        <v/>
      </c>
      <c r="BG197" s="1"/>
    </row>
    <row r="198" spans="1:59" ht="10.5" customHeight="1" x14ac:dyDescent="0.35">
      <c r="A198" s="1"/>
      <c r="B198" s="2"/>
      <c r="C198" s="319" t="str">
        <f>IF(ISBLANK(D168),"",D168&amp;" "&amp; E168)</f>
        <v/>
      </c>
      <c r="D198" s="320"/>
      <c r="E198" s="320"/>
      <c r="F198" s="321"/>
      <c r="G198" s="322">
        <f t="shared" si="93"/>
        <v>0</v>
      </c>
      <c r="H198" s="322"/>
      <c r="I198" s="199" t="str">
        <f t="shared" ref="I198:AN198" si="96">IF(I168="","",I168*I169)</f>
        <v/>
      </c>
      <c r="J198" s="199" t="str">
        <f t="shared" si="96"/>
        <v/>
      </c>
      <c r="K198" s="199" t="str">
        <f t="shared" si="96"/>
        <v/>
      </c>
      <c r="L198" s="199" t="str">
        <f t="shared" si="96"/>
        <v/>
      </c>
      <c r="M198" s="199" t="str">
        <f t="shared" si="96"/>
        <v/>
      </c>
      <c r="N198" s="199" t="str">
        <f t="shared" si="96"/>
        <v/>
      </c>
      <c r="O198" s="199" t="str">
        <f t="shared" si="96"/>
        <v/>
      </c>
      <c r="P198" s="199" t="str">
        <f t="shared" si="96"/>
        <v/>
      </c>
      <c r="Q198" s="199" t="str">
        <f t="shared" si="96"/>
        <v/>
      </c>
      <c r="R198" s="199" t="str">
        <f t="shared" si="96"/>
        <v/>
      </c>
      <c r="S198" s="199" t="str">
        <f t="shared" si="96"/>
        <v/>
      </c>
      <c r="T198" s="199" t="str">
        <f t="shared" si="96"/>
        <v/>
      </c>
      <c r="U198" s="199" t="str">
        <f t="shared" si="96"/>
        <v/>
      </c>
      <c r="V198" s="199" t="str">
        <f t="shared" si="96"/>
        <v/>
      </c>
      <c r="W198" s="199" t="str">
        <f t="shared" si="96"/>
        <v/>
      </c>
      <c r="X198" s="199" t="str">
        <f t="shared" si="96"/>
        <v/>
      </c>
      <c r="Y198" s="199" t="str">
        <f t="shared" si="96"/>
        <v/>
      </c>
      <c r="Z198" s="199" t="str">
        <f t="shared" si="96"/>
        <v/>
      </c>
      <c r="AA198" s="199" t="str">
        <f t="shared" si="96"/>
        <v/>
      </c>
      <c r="AB198" s="199" t="str">
        <f t="shared" si="96"/>
        <v/>
      </c>
      <c r="AC198" s="199" t="str">
        <f t="shared" si="96"/>
        <v/>
      </c>
      <c r="AD198" s="199" t="str">
        <f t="shared" si="96"/>
        <v/>
      </c>
      <c r="AE198" s="199" t="str">
        <f t="shared" si="96"/>
        <v/>
      </c>
      <c r="AF198" s="199" t="str">
        <f t="shared" si="96"/>
        <v/>
      </c>
      <c r="AG198" s="199" t="str">
        <f t="shared" si="96"/>
        <v/>
      </c>
      <c r="AH198" s="199" t="str">
        <f t="shared" si="96"/>
        <v/>
      </c>
      <c r="AI198" s="199" t="str">
        <f t="shared" si="96"/>
        <v/>
      </c>
      <c r="AJ198" s="199" t="str">
        <f t="shared" si="96"/>
        <v/>
      </c>
      <c r="AK198" s="199" t="str">
        <f t="shared" si="96"/>
        <v/>
      </c>
      <c r="AL198" s="199" t="str">
        <f t="shared" si="96"/>
        <v/>
      </c>
      <c r="AM198" s="199" t="str">
        <f t="shared" si="96"/>
        <v/>
      </c>
      <c r="AN198" s="199" t="str">
        <f t="shared" si="96"/>
        <v/>
      </c>
      <c r="AO198" s="199" t="str">
        <f t="shared" ref="AO198:BF198" si="97">IF(AO168="","",AO168*AO169)</f>
        <v/>
      </c>
      <c r="AP198" s="199" t="str">
        <f t="shared" si="97"/>
        <v/>
      </c>
      <c r="AQ198" s="199" t="str">
        <f t="shared" si="97"/>
        <v/>
      </c>
      <c r="AR198" s="199" t="str">
        <f t="shared" si="97"/>
        <v/>
      </c>
      <c r="AS198" s="199" t="str">
        <f t="shared" si="97"/>
        <v/>
      </c>
      <c r="AT198" s="199" t="str">
        <f t="shared" si="97"/>
        <v/>
      </c>
      <c r="AU198" s="199" t="str">
        <f t="shared" si="97"/>
        <v/>
      </c>
      <c r="AV198" s="199" t="str">
        <f t="shared" si="97"/>
        <v/>
      </c>
      <c r="AW198" s="199" t="str">
        <f t="shared" si="97"/>
        <v/>
      </c>
      <c r="AX198" s="199" t="str">
        <f t="shared" si="97"/>
        <v/>
      </c>
      <c r="AY198" s="199" t="str">
        <f t="shared" si="97"/>
        <v/>
      </c>
      <c r="AZ198" s="199" t="str">
        <f t="shared" si="97"/>
        <v/>
      </c>
      <c r="BA198" s="199" t="str">
        <f t="shared" si="97"/>
        <v/>
      </c>
      <c r="BB198" s="199" t="str">
        <f t="shared" si="97"/>
        <v/>
      </c>
      <c r="BC198" s="199" t="str">
        <f t="shared" si="97"/>
        <v/>
      </c>
      <c r="BD198" s="199" t="str">
        <f t="shared" si="97"/>
        <v/>
      </c>
      <c r="BE198" s="199" t="str">
        <f t="shared" si="97"/>
        <v/>
      </c>
      <c r="BF198" s="200" t="str">
        <f t="shared" si="97"/>
        <v/>
      </c>
      <c r="BG198" s="1"/>
    </row>
    <row r="199" spans="1:59" ht="10.5" customHeight="1" x14ac:dyDescent="0.35">
      <c r="A199" s="1"/>
      <c r="B199" s="2"/>
      <c r="C199" s="319" t="str">
        <f>IF(ISBLANK(D170),"",D170&amp;" "&amp; E170)</f>
        <v/>
      </c>
      <c r="D199" s="320"/>
      <c r="E199" s="320"/>
      <c r="F199" s="321"/>
      <c r="G199" s="322">
        <f t="shared" si="93"/>
        <v>0</v>
      </c>
      <c r="H199" s="322"/>
      <c r="I199" s="199" t="str">
        <f t="shared" ref="I199:AN199" si="98">IF(I170="","",I170*I171)</f>
        <v/>
      </c>
      <c r="J199" s="199" t="str">
        <f t="shared" si="98"/>
        <v/>
      </c>
      <c r="K199" s="199" t="str">
        <f t="shared" si="98"/>
        <v/>
      </c>
      <c r="L199" s="199" t="str">
        <f t="shared" si="98"/>
        <v/>
      </c>
      <c r="M199" s="199" t="str">
        <f t="shared" si="98"/>
        <v/>
      </c>
      <c r="N199" s="199" t="str">
        <f t="shared" si="98"/>
        <v/>
      </c>
      <c r="O199" s="199" t="str">
        <f t="shared" si="98"/>
        <v/>
      </c>
      <c r="P199" s="199" t="str">
        <f t="shared" si="98"/>
        <v/>
      </c>
      <c r="Q199" s="199" t="str">
        <f t="shared" si="98"/>
        <v/>
      </c>
      <c r="R199" s="199" t="str">
        <f t="shared" si="98"/>
        <v/>
      </c>
      <c r="S199" s="199" t="str">
        <f t="shared" si="98"/>
        <v/>
      </c>
      <c r="T199" s="199" t="str">
        <f t="shared" si="98"/>
        <v/>
      </c>
      <c r="U199" s="199" t="str">
        <f t="shared" si="98"/>
        <v/>
      </c>
      <c r="V199" s="199" t="str">
        <f t="shared" si="98"/>
        <v/>
      </c>
      <c r="W199" s="199" t="str">
        <f t="shared" si="98"/>
        <v/>
      </c>
      <c r="X199" s="199" t="str">
        <f t="shared" si="98"/>
        <v/>
      </c>
      <c r="Y199" s="199" t="str">
        <f t="shared" si="98"/>
        <v/>
      </c>
      <c r="Z199" s="199" t="str">
        <f t="shared" si="98"/>
        <v/>
      </c>
      <c r="AA199" s="199" t="str">
        <f t="shared" si="98"/>
        <v/>
      </c>
      <c r="AB199" s="199" t="str">
        <f t="shared" si="98"/>
        <v/>
      </c>
      <c r="AC199" s="199" t="str">
        <f t="shared" si="98"/>
        <v/>
      </c>
      <c r="AD199" s="199" t="str">
        <f t="shared" si="98"/>
        <v/>
      </c>
      <c r="AE199" s="199" t="str">
        <f t="shared" si="98"/>
        <v/>
      </c>
      <c r="AF199" s="199" t="str">
        <f t="shared" si="98"/>
        <v/>
      </c>
      <c r="AG199" s="199" t="str">
        <f t="shared" si="98"/>
        <v/>
      </c>
      <c r="AH199" s="199" t="str">
        <f t="shared" si="98"/>
        <v/>
      </c>
      <c r="AI199" s="199" t="str">
        <f t="shared" si="98"/>
        <v/>
      </c>
      <c r="AJ199" s="199" t="str">
        <f t="shared" si="98"/>
        <v/>
      </c>
      <c r="AK199" s="199" t="str">
        <f t="shared" si="98"/>
        <v/>
      </c>
      <c r="AL199" s="199" t="str">
        <f t="shared" si="98"/>
        <v/>
      </c>
      <c r="AM199" s="199" t="str">
        <f t="shared" si="98"/>
        <v/>
      </c>
      <c r="AN199" s="199" t="str">
        <f t="shared" si="98"/>
        <v/>
      </c>
      <c r="AO199" s="199" t="str">
        <f t="shared" ref="AO199:BF199" si="99">IF(AO170="","",AO170*AO171)</f>
        <v/>
      </c>
      <c r="AP199" s="199" t="str">
        <f t="shared" si="99"/>
        <v/>
      </c>
      <c r="AQ199" s="199" t="str">
        <f t="shared" si="99"/>
        <v/>
      </c>
      <c r="AR199" s="199" t="str">
        <f t="shared" si="99"/>
        <v/>
      </c>
      <c r="AS199" s="199" t="str">
        <f t="shared" si="99"/>
        <v/>
      </c>
      <c r="AT199" s="199" t="str">
        <f t="shared" si="99"/>
        <v/>
      </c>
      <c r="AU199" s="199" t="str">
        <f t="shared" si="99"/>
        <v/>
      </c>
      <c r="AV199" s="199" t="str">
        <f t="shared" si="99"/>
        <v/>
      </c>
      <c r="AW199" s="199" t="str">
        <f t="shared" si="99"/>
        <v/>
      </c>
      <c r="AX199" s="199" t="str">
        <f t="shared" si="99"/>
        <v/>
      </c>
      <c r="AY199" s="199" t="str">
        <f t="shared" si="99"/>
        <v/>
      </c>
      <c r="AZ199" s="199" t="str">
        <f t="shared" si="99"/>
        <v/>
      </c>
      <c r="BA199" s="199" t="str">
        <f t="shared" si="99"/>
        <v/>
      </c>
      <c r="BB199" s="199" t="str">
        <f t="shared" si="99"/>
        <v/>
      </c>
      <c r="BC199" s="199" t="str">
        <f t="shared" si="99"/>
        <v/>
      </c>
      <c r="BD199" s="199" t="str">
        <f t="shared" si="99"/>
        <v/>
      </c>
      <c r="BE199" s="199" t="str">
        <f t="shared" si="99"/>
        <v/>
      </c>
      <c r="BF199" s="200" t="str">
        <f t="shared" si="99"/>
        <v/>
      </c>
      <c r="BG199" s="1"/>
    </row>
    <row r="200" spans="1:59" ht="10.5" customHeight="1" x14ac:dyDescent="0.35">
      <c r="A200" s="1"/>
      <c r="B200" s="2"/>
      <c r="C200" s="319" t="str">
        <f>IF(ISBLANK(D172),"",D172&amp;" "&amp; E172)</f>
        <v/>
      </c>
      <c r="D200" s="320"/>
      <c r="E200" s="320"/>
      <c r="F200" s="321"/>
      <c r="G200" s="322">
        <f t="shared" si="93"/>
        <v>0</v>
      </c>
      <c r="H200" s="322"/>
      <c r="I200" s="199" t="str">
        <f>IF(I172="","",I172*I173)</f>
        <v/>
      </c>
      <c r="J200" s="199" t="str">
        <f t="shared" ref="J200:AN200" si="100">IF(J172="","",J172*J173)</f>
        <v/>
      </c>
      <c r="K200" s="199" t="str">
        <f t="shared" si="100"/>
        <v/>
      </c>
      <c r="L200" s="199" t="str">
        <f t="shared" si="100"/>
        <v/>
      </c>
      <c r="M200" s="199" t="str">
        <f t="shared" si="100"/>
        <v/>
      </c>
      <c r="N200" s="199" t="str">
        <f t="shared" si="100"/>
        <v/>
      </c>
      <c r="O200" s="199" t="str">
        <f t="shared" si="100"/>
        <v/>
      </c>
      <c r="P200" s="199" t="str">
        <f t="shared" si="100"/>
        <v/>
      </c>
      <c r="Q200" s="199" t="str">
        <f t="shared" si="100"/>
        <v/>
      </c>
      <c r="R200" s="199" t="str">
        <f t="shared" si="100"/>
        <v/>
      </c>
      <c r="S200" s="199" t="str">
        <f t="shared" si="100"/>
        <v/>
      </c>
      <c r="T200" s="199" t="str">
        <f t="shared" si="100"/>
        <v/>
      </c>
      <c r="U200" s="199" t="str">
        <f t="shared" si="100"/>
        <v/>
      </c>
      <c r="V200" s="199" t="str">
        <f t="shared" si="100"/>
        <v/>
      </c>
      <c r="W200" s="199" t="str">
        <f t="shared" si="100"/>
        <v/>
      </c>
      <c r="X200" s="199" t="str">
        <f t="shared" si="100"/>
        <v/>
      </c>
      <c r="Y200" s="199" t="str">
        <f t="shared" si="100"/>
        <v/>
      </c>
      <c r="Z200" s="199" t="str">
        <f t="shared" si="100"/>
        <v/>
      </c>
      <c r="AA200" s="199" t="str">
        <f t="shared" si="100"/>
        <v/>
      </c>
      <c r="AB200" s="199" t="str">
        <f t="shared" si="100"/>
        <v/>
      </c>
      <c r="AC200" s="199" t="str">
        <f t="shared" si="100"/>
        <v/>
      </c>
      <c r="AD200" s="199" t="str">
        <f t="shared" si="100"/>
        <v/>
      </c>
      <c r="AE200" s="199" t="str">
        <f t="shared" si="100"/>
        <v/>
      </c>
      <c r="AF200" s="199" t="str">
        <f t="shared" si="100"/>
        <v/>
      </c>
      <c r="AG200" s="199" t="str">
        <f t="shared" si="100"/>
        <v/>
      </c>
      <c r="AH200" s="199" t="str">
        <f t="shared" si="100"/>
        <v/>
      </c>
      <c r="AI200" s="199" t="str">
        <f t="shared" si="100"/>
        <v/>
      </c>
      <c r="AJ200" s="199" t="str">
        <f t="shared" si="100"/>
        <v/>
      </c>
      <c r="AK200" s="199" t="str">
        <f t="shared" si="100"/>
        <v/>
      </c>
      <c r="AL200" s="199" t="str">
        <f t="shared" si="100"/>
        <v/>
      </c>
      <c r="AM200" s="199" t="str">
        <f t="shared" si="100"/>
        <v/>
      </c>
      <c r="AN200" s="199" t="str">
        <f t="shared" si="100"/>
        <v/>
      </c>
      <c r="AO200" s="199" t="str">
        <f t="shared" ref="AO200:BF200" si="101">IF(AO172="","",AO172*AO173)</f>
        <v/>
      </c>
      <c r="AP200" s="199" t="str">
        <f t="shared" si="101"/>
        <v/>
      </c>
      <c r="AQ200" s="199" t="str">
        <f t="shared" si="101"/>
        <v/>
      </c>
      <c r="AR200" s="199" t="str">
        <f t="shared" si="101"/>
        <v/>
      </c>
      <c r="AS200" s="199" t="str">
        <f t="shared" si="101"/>
        <v/>
      </c>
      <c r="AT200" s="199" t="str">
        <f t="shared" si="101"/>
        <v/>
      </c>
      <c r="AU200" s="199" t="str">
        <f t="shared" si="101"/>
        <v/>
      </c>
      <c r="AV200" s="199" t="str">
        <f t="shared" si="101"/>
        <v/>
      </c>
      <c r="AW200" s="199" t="str">
        <f t="shared" si="101"/>
        <v/>
      </c>
      <c r="AX200" s="199" t="str">
        <f t="shared" si="101"/>
        <v/>
      </c>
      <c r="AY200" s="199" t="str">
        <f t="shared" si="101"/>
        <v/>
      </c>
      <c r="AZ200" s="199" t="str">
        <f t="shared" si="101"/>
        <v/>
      </c>
      <c r="BA200" s="199" t="str">
        <f t="shared" si="101"/>
        <v/>
      </c>
      <c r="BB200" s="199" t="str">
        <f t="shared" si="101"/>
        <v/>
      </c>
      <c r="BC200" s="199" t="str">
        <f t="shared" si="101"/>
        <v/>
      </c>
      <c r="BD200" s="199" t="str">
        <f t="shared" si="101"/>
        <v/>
      </c>
      <c r="BE200" s="199" t="str">
        <f t="shared" si="101"/>
        <v/>
      </c>
      <c r="BF200" s="200" t="str">
        <f t="shared" si="101"/>
        <v/>
      </c>
      <c r="BG200" s="1"/>
    </row>
    <row r="201" spans="1:59" ht="10.5" customHeight="1" x14ac:dyDescent="0.35">
      <c r="A201" s="1"/>
      <c r="B201" s="2"/>
      <c r="C201" s="319" t="str">
        <f>IF(ISBLANK(D174),"",D174&amp;" "&amp; E174)</f>
        <v/>
      </c>
      <c r="D201" s="320"/>
      <c r="E201" s="320"/>
      <c r="F201" s="321"/>
      <c r="G201" s="322">
        <f t="shared" si="93"/>
        <v>0</v>
      </c>
      <c r="H201" s="322"/>
      <c r="I201" s="199" t="str">
        <f t="shared" ref="I201:AN201" si="102">IF(I174="","",I174*I175)</f>
        <v/>
      </c>
      <c r="J201" s="199" t="str">
        <f t="shared" si="102"/>
        <v/>
      </c>
      <c r="K201" s="199" t="str">
        <f t="shared" si="102"/>
        <v/>
      </c>
      <c r="L201" s="199" t="str">
        <f t="shared" si="102"/>
        <v/>
      </c>
      <c r="M201" s="199" t="str">
        <f t="shared" si="102"/>
        <v/>
      </c>
      <c r="N201" s="199" t="str">
        <f t="shared" si="102"/>
        <v/>
      </c>
      <c r="O201" s="199" t="str">
        <f t="shared" si="102"/>
        <v/>
      </c>
      <c r="P201" s="199" t="str">
        <f t="shared" si="102"/>
        <v/>
      </c>
      <c r="Q201" s="199" t="str">
        <f t="shared" si="102"/>
        <v/>
      </c>
      <c r="R201" s="199" t="str">
        <f t="shared" si="102"/>
        <v/>
      </c>
      <c r="S201" s="199" t="str">
        <f t="shared" si="102"/>
        <v/>
      </c>
      <c r="T201" s="199" t="str">
        <f t="shared" si="102"/>
        <v/>
      </c>
      <c r="U201" s="199" t="str">
        <f t="shared" si="102"/>
        <v/>
      </c>
      <c r="V201" s="199" t="str">
        <f t="shared" si="102"/>
        <v/>
      </c>
      <c r="W201" s="199" t="str">
        <f t="shared" si="102"/>
        <v/>
      </c>
      <c r="X201" s="199" t="str">
        <f t="shared" si="102"/>
        <v/>
      </c>
      <c r="Y201" s="199" t="str">
        <f t="shared" si="102"/>
        <v/>
      </c>
      <c r="Z201" s="199" t="str">
        <f t="shared" si="102"/>
        <v/>
      </c>
      <c r="AA201" s="199" t="str">
        <f t="shared" si="102"/>
        <v/>
      </c>
      <c r="AB201" s="199" t="str">
        <f t="shared" si="102"/>
        <v/>
      </c>
      <c r="AC201" s="199" t="str">
        <f t="shared" si="102"/>
        <v/>
      </c>
      <c r="AD201" s="199" t="str">
        <f t="shared" si="102"/>
        <v/>
      </c>
      <c r="AE201" s="199" t="str">
        <f t="shared" si="102"/>
        <v/>
      </c>
      <c r="AF201" s="199" t="str">
        <f t="shared" si="102"/>
        <v/>
      </c>
      <c r="AG201" s="199" t="str">
        <f t="shared" si="102"/>
        <v/>
      </c>
      <c r="AH201" s="199" t="str">
        <f t="shared" si="102"/>
        <v/>
      </c>
      <c r="AI201" s="199" t="str">
        <f t="shared" si="102"/>
        <v/>
      </c>
      <c r="AJ201" s="199" t="str">
        <f t="shared" si="102"/>
        <v/>
      </c>
      <c r="AK201" s="199" t="str">
        <f t="shared" si="102"/>
        <v/>
      </c>
      <c r="AL201" s="199" t="str">
        <f t="shared" si="102"/>
        <v/>
      </c>
      <c r="AM201" s="199" t="str">
        <f t="shared" si="102"/>
        <v/>
      </c>
      <c r="AN201" s="199" t="str">
        <f t="shared" si="102"/>
        <v/>
      </c>
      <c r="AO201" s="199" t="str">
        <f t="shared" ref="AO201:BF201" si="103">IF(AO174="","",AO174*AO175)</f>
        <v/>
      </c>
      <c r="AP201" s="199" t="str">
        <f t="shared" si="103"/>
        <v/>
      </c>
      <c r="AQ201" s="199" t="str">
        <f t="shared" si="103"/>
        <v/>
      </c>
      <c r="AR201" s="199" t="str">
        <f t="shared" si="103"/>
        <v/>
      </c>
      <c r="AS201" s="199" t="str">
        <f t="shared" si="103"/>
        <v/>
      </c>
      <c r="AT201" s="199" t="str">
        <f t="shared" si="103"/>
        <v/>
      </c>
      <c r="AU201" s="199" t="str">
        <f t="shared" si="103"/>
        <v/>
      </c>
      <c r="AV201" s="199" t="str">
        <f t="shared" si="103"/>
        <v/>
      </c>
      <c r="AW201" s="199" t="str">
        <f t="shared" si="103"/>
        <v/>
      </c>
      <c r="AX201" s="199" t="str">
        <f t="shared" si="103"/>
        <v/>
      </c>
      <c r="AY201" s="199" t="str">
        <f t="shared" si="103"/>
        <v/>
      </c>
      <c r="AZ201" s="199" t="str">
        <f t="shared" si="103"/>
        <v/>
      </c>
      <c r="BA201" s="199" t="str">
        <f t="shared" si="103"/>
        <v/>
      </c>
      <c r="BB201" s="199" t="str">
        <f t="shared" si="103"/>
        <v/>
      </c>
      <c r="BC201" s="199" t="str">
        <f t="shared" si="103"/>
        <v/>
      </c>
      <c r="BD201" s="199" t="str">
        <f t="shared" si="103"/>
        <v/>
      </c>
      <c r="BE201" s="199" t="str">
        <f t="shared" si="103"/>
        <v/>
      </c>
      <c r="BF201" s="200" t="str">
        <f t="shared" si="103"/>
        <v/>
      </c>
      <c r="BG201" s="1"/>
    </row>
    <row r="202" spans="1:59" ht="10.5" customHeight="1" x14ac:dyDescent="0.35">
      <c r="A202" s="1"/>
      <c r="B202" s="2"/>
      <c r="C202" s="319" t="str">
        <f>IF(ISBLANK(D176),"",D176&amp;" "&amp; E176)</f>
        <v/>
      </c>
      <c r="D202" s="320"/>
      <c r="E202" s="320"/>
      <c r="F202" s="321"/>
      <c r="G202" s="322">
        <f t="shared" si="93"/>
        <v>0</v>
      </c>
      <c r="H202" s="322"/>
      <c r="I202" s="199" t="str">
        <f t="shared" ref="I202:AN202" si="104">IF(I176="","",I176*I177)</f>
        <v/>
      </c>
      <c r="J202" s="199" t="str">
        <f t="shared" si="104"/>
        <v/>
      </c>
      <c r="K202" s="199" t="str">
        <f t="shared" si="104"/>
        <v/>
      </c>
      <c r="L202" s="199" t="str">
        <f t="shared" si="104"/>
        <v/>
      </c>
      <c r="M202" s="199" t="str">
        <f t="shared" si="104"/>
        <v/>
      </c>
      <c r="N202" s="199" t="str">
        <f t="shared" si="104"/>
        <v/>
      </c>
      <c r="O202" s="199" t="str">
        <f t="shared" si="104"/>
        <v/>
      </c>
      <c r="P202" s="199" t="str">
        <f t="shared" si="104"/>
        <v/>
      </c>
      <c r="Q202" s="199" t="str">
        <f t="shared" si="104"/>
        <v/>
      </c>
      <c r="R202" s="199" t="str">
        <f t="shared" si="104"/>
        <v/>
      </c>
      <c r="S202" s="199" t="str">
        <f t="shared" si="104"/>
        <v/>
      </c>
      <c r="T202" s="199" t="str">
        <f t="shared" si="104"/>
        <v/>
      </c>
      <c r="U202" s="199" t="str">
        <f t="shared" si="104"/>
        <v/>
      </c>
      <c r="V202" s="199" t="str">
        <f t="shared" si="104"/>
        <v/>
      </c>
      <c r="W202" s="199" t="str">
        <f t="shared" si="104"/>
        <v/>
      </c>
      <c r="X202" s="199" t="str">
        <f t="shared" si="104"/>
        <v/>
      </c>
      <c r="Y202" s="199" t="str">
        <f t="shared" si="104"/>
        <v/>
      </c>
      <c r="Z202" s="199" t="str">
        <f t="shared" si="104"/>
        <v/>
      </c>
      <c r="AA202" s="199" t="str">
        <f t="shared" si="104"/>
        <v/>
      </c>
      <c r="AB202" s="199" t="str">
        <f t="shared" si="104"/>
        <v/>
      </c>
      <c r="AC202" s="199" t="str">
        <f t="shared" si="104"/>
        <v/>
      </c>
      <c r="AD202" s="199" t="str">
        <f t="shared" si="104"/>
        <v/>
      </c>
      <c r="AE202" s="199" t="str">
        <f t="shared" si="104"/>
        <v/>
      </c>
      <c r="AF202" s="199" t="str">
        <f t="shared" si="104"/>
        <v/>
      </c>
      <c r="AG202" s="199" t="str">
        <f t="shared" si="104"/>
        <v/>
      </c>
      <c r="AH202" s="199" t="str">
        <f t="shared" si="104"/>
        <v/>
      </c>
      <c r="AI202" s="199" t="str">
        <f t="shared" si="104"/>
        <v/>
      </c>
      <c r="AJ202" s="199" t="str">
        <f t="shared" si="104"/>
        <v/>
      </c>
      <c r="AK202" s="199" t="str">
        <f t="shared" si="104"/>
        <v/>
      </c>
      <c r="AL202" s="199" t="str">
        <f t="shared" si="104"/>
        <v/>
      </c>
      <c r="AM202" s="199" t="str">
        <f t="shared" si="104"/>
        <v/>
      </c>
      <c r="AN202" s="199" t="str">
        <f t="shared" si="104"/>
        <v/>
      </c>
      <c r="AO202" s="199" t="str">
        <f t="shared" ref="AO202:BF202" si="105">IF(AO176="","",AO176*AO177)</f>
        <v/>
      </c>
      <c r="AP202" s="199" t="str">
        <f t="shared" si="105"/>
        <v/>
      </c>
      <c r="AQ202" s="199" t="str">
        <f t="shared" si="105"/>
        <v/>
      </c>
      <c r="AR202" s="199" t="str">
        <f t="shared" si="105"/>
        <v/>
      </c>
      <c r="AS202" s="199" t="str">
        <f t="shared" si="105"/>
        <v/>
      </c>
      <c r="AT202" s="199" t="str">
        <f t="shared" si="105"/>
        <v/>
      </c>
      <c r="AU202" s="199" t="str">
        <f t="shared" si="105"/>
        <v/>
      </c>
      <c r="AV202" s="199" t="str">
        <f t="shared" si="105"/>
        <v/>
      </c>
      <c r="AW202" s="199" t="str">
        <f t="shared" si="105"/>
        <v/>
      </c>
      <c r="AX202" s="199" t="str">
        <f t="shared" si="105"/>
        <v/>
      </c>
      <c r="AY202" s="199" t="str">
        <f t="shared" si="105"/>
        <v/>
      </c>
      <c r="AZ202" s="199" t="str">
        <f t="shared" si="105"/>
        <v/>
      </c>
      <c r="BA202" s="199" t="str">
        <f t="shared" si="105"/>
        <v/>
      </c>
      <c r="BB202" s="199" t="str">
        <f t="shared" si="105"/>
        <v/>
      </c>
      <c r="BC202" s="199" t="str">
        <f t="shared" si="105"/>
        <v/>
      </c>
      <c r="BD202" s="199" t="str">
        <f t="shared" si="105"/>
        <v/>
      </c>
      <c r="BE202" s="199" t="str">
        <f t="shared" si="105"/>
        <v/>
      </c>
      <c r="BF202" s="200" t="str">
        <f t="shared" si="105"/>
        <v/>
      </c>
      <c r="BG202" s="1"/>
    </row>
    <row r="203" spans="1:59" ht="10.5" customHeight="1" x14ac:dyDescent="0.35">
      <c r="A203" s="1"/>
      <c r="B203" s="2"/>
      <c r="C203" s="319" t="str">
        <f>IF(ISBLANK(D178),"",D178&amp;" "&amp; E178)</f>
        <v/>
      </c>
      <c r="D203" s="320"/>
      <c r="E203" s="320"/>
      <c r="F203" s="321"/>
      <c r="G203" s="322">
        <f t="shared" si="93"/>
        <v>0</v>
      </c>
      <c r="H203" s="322"/>
      <c r="I203" s="199" t="str">
        <f t="shared" ref="I203:AN203" si="106">IF(I178="","",I178*I179)</f>
        <v/>
      </c>
      <c r="J203" s="199" t="str">
        <f t="shared" si="106"/>
        <v/>
      </c>
      <c r="K203" s="199" t="str">
        <f t="shared" si="106"/>
        <v/>
      </c>
      <c r="L203" s="199" t="str">
        <f t="shared" si="106"/>
        <v/>
      </c>
      <c r="M203" s="199" t="str">
        <f t="shared" si="106"/>
        <v/>
      </c>
      <c r="N203" s="199" t="str">
        <f t="shared" si="106"/>
        <v/>
      </c>
      <c r="O203" s="199" t="str">
        <f t="shared" si="106"/>
        <v/>
      </c>
      <c r="P203" s="199" t="str">
        <f t="shared" si="106"/>
        <v/>
      </c>
      <c r="Q203" s="199" t="str">
        <f t="shared" si="106"/>
        <v/>
      </c>
      <c r="R203" s="199" t="str">
        <f t="shared" si="106"/>
        <v/>
      </c>
      <c r="S203" s="199" t="str">
        <f t="shared" si="106"/>
        <v/>
      </c>
      <c r="T203" s="199" t="str">
        <f t="shared" si="106"/>
        <v/>
      </c>
      <c r="U203" s="199" t="str">
        <f t="shared" si="106"/>
        <v/>
      </c>
      <c r="V203" s="199" t="str">
        <f t="shared" si="106"/>
        <v/>
      </c>
      <c r="W203" s="199" t="str">
        <f t="shared" si="106"/>
        <v/>
      </c>
      <c r="X203" s="199" t="str">
        <f t="shared" si="106"/>
        <v/>
      </c>
      <c r="Y203" s="199" t="str">
        <f t="shared" si="106"/>
        <v/>
      </c>
      <c r="Z203" s="199" t="str">
        <f t="shared" si="106"/>
        <v/>
      </c>
      <c r="AA203" s="199" t="str">
        <f t="shared" si="106"/>
        <v/>
      </c>
      <c r="AB203" s="199" t="str">
        <f t="shared" si="106"/>
        <v/>
      </c>
      <c r="AC203" s="199" t="str">
        <f t="shared" si="106"/>
        <v/>
      </c>
      <c r="AD203" s="199" t="str">
        <f t="shared" si="106"/>
        <v/>
      </c>
      <c r="AE203" s="199" t="str">
        <f t="shared" si="106"/>
        <v/>
      </c>
      <c r="AF203" s="199" t="str">
        <f t="shared" si="106"/>
        <v/>
      </c>
      <c r="AG203" s="199" t="str">
        <f t="shared" si="106"/>
        <v/>
      </c>
      <c r="AH203" s="199" t="str">
        <f t="shared" si="106"/>
        <v/>
      </c>
      <c r="AI203" s="199" t="str">
        <f t="shared" si="106"/>
        <v/>
      </c>
      <c r="AJ203" s="199" t="str">
        <f t="shared" si="106"/>
        <v/>
      </c>
      <c r="AK203" s="199" t="str">
        <f t="shared" si="106"/>
        <v/>
      </c>
      <c r="AL203" s="199" t="str">
        <f t="shared" si="106"/>
        <v/>
      </c>
      <c r="AM203" s="199" t="str">
        <f t="shared" si="106"/>
        <v/>
      </c>
      <c r="AN203" s="199" t="str">
        <f t="shared" si="106"/>
        <v/>
      </c>
      <c r="AO203" s="199" t="str">
        <f t="shared" ref="AO203:BF203" si="107">IF(AO178="","",AO178*AO179)</f>
        <v/>
      </c>
      <c r="AP203" s="199" t="str">
        <f t="shared" si="107"/>
        <v/>
      </c>
      <c r="AQ203" s="199" t="str">
        <f t="shared" si="107"/>
        <v/>
      </c>
      <c r="AR203" s="199" t="str">
        <f t="shared" si="107"/>
        <v/>
      </c>
      <c r="AS203" s="199" t="str">
        <f t="shared" si="107"/>
        <v/>
      </c>
      <c r="AT203" s="199" t="str">
        <f t="shared" si="107"/>
        <v/>
      </c>
      <c r="AU203" s="199" t="str">
        <f t="shared" si="107"/>
        <v/>
      </c>
      <c r="AV203" s="199" t="str">
        <f t="shared" si="107"/>
        <v/>
      </c>
      <c r="AW203" s="199" t="str">
        <f t="shared" si="107"/>
        <v/>
      </c>
      <c r="AX203" s="199" t="str">
        <f t="shared" si="107"/>
        <v/>
      </c>
      <c r="AY203" s="199" t="str">
        <f t="shared" si="107"/>
        <v/>
      </c>
      <c r="AZ203" s="199" t="str">
        <f t="shared" si="107"/>
        <v/>
      </c>
      <c r="BA203" s="199" t="str">
        <f t="shared" si="107"/>
        <v/>
      </c>
      <c r="BB203" s="199" t="str">
        <f t="shared" si="107"/>
        <v/>
      </c>
      <c r="BC203" s="199" t="str">
        <f t="shared" si="107"/>
        <v/>
      </c>
      <c r="BD203" s="199" t="str">
        <f t="shared" si="107"/>
        <v/>
      </c>
      <c r="BE203" s="199" t="str">
        <f t="shared" si="107"/>
        <v/>
      </c>
      <c r="BF203" s="200" t="str">
        <f t="shared" si="107"/>
        <v/>
      </c>
      <c r="BG203" s="1"/>
    </row>
    <row r="204" spans="1:59" ht="10.5" customHeight="1" x14ac:dyDescent="0.35">
      <c r="A204" s="1"/>
      <c r="B204" s="2"/>
      <c r="C204" s="319" t="str">
        <f>IF(ISBLANK(D180),"",D180&amp;" "&amp; E180)</f>
        <v/>
      </c>
      <c r="D204" s="320"/>
      <c r="E204" s="320"/>
      <c r="F204" s="321"/>
      <c r="G204" s="322">
        <f t="shared" si="93"/>
        <v>0</v>
      </c>
      <c r="H204" s="322"/>
      <c r="I204" s="199" t="str">
        <f t="shared" ref="I204:AN204" si="108">IF(I180="","",I180*I181)</f>
        <v/>
      </c>
      <c r="J204" s="199" t="str">
        <f t="shared" si="108"/>
        <v/>
      </c>
      <c r="K204" s="199" t="str">
        <f t="shared" si="108"/>
        <v/>
      </c>
      <c r="L204" s="199" t="str">
        <f t="shared" si="108"/>
        <v/>
      </c>
      <c r="M204" s="199" t="str">
        <f t="shared" si="108"/>
        <v/>
      </c>
      <c r="N204" s="199" t="str">
        <f t="shared" si="108"/>
        <v/>
      </c>
      <c r="O204" s="199" t="str">
        <f t="shared" si="108"/>
        <v/>
      </c>
      <c r="P204" s="199" t="str">
        <f t="shared" si="108"/>
        <v/>
      </c>
      <c r="Q204" s="199" t="str">
        <f t="shared" si="108"/>
        <v/>
      </c>
      <c r="R204" s="199" t="str">
        <f t="shared" si="108"/>
        <v/>
      </c>
      <c r="S204" s="199" t="str">
        <f t="shared" si="108"/>
        <v/>
      </c>
      <c r="T204" s="199" t="str">
        <f t="shared" si="108"/>
        <v/>
      </c>
      <c r="U204" s="199" t="str">
        <f t="shared" si="108"/>
        <v/>
      </c>
      <c r="V204" s="199" t="str">
        <f t="shared" si="108"/>
        <v/>
      </c>
      <c r="W204" s="199" t="str">
        <f t="shared" si="108"/>
        <v/>
      </c>
      <c r="X204" s="199" t="str">
        <f t="shared" si="108"/>
        <v/>
      </c>
      <c r="Y204" s="199" t="str">
        <f t="shared" si="108"/>
        <v/>
      </c>
      <c r="Z204" s="199" t="str">
        <f t="shared" si="108"/>
        <v/>
      </c>
      <c r="AA204" s="199" t="str">
        <f t="shared" si="108"/>
        <v/>
      </c>
      <c r="AB204" s="199" t="str">
        <f t="shared" si="108"/>
        <v/>
      </c>
      <c r="AC204" s="199" t="str">
        <f t="shared" si="108"/>
        <v/>
      </c>
      <c r="AD204" s="199" t="str">
        <f t="shared" si="108"/>
        <v/>
      </c>
      <c r="AE204" s="199" t="str">
        <f t="shared" si="108"/>
        <v/>
      </c>
      <c r="AF204" s="199" t="str">
        <f t="shared" si="108"/>
        <v/>
      </c>
      <c r="AG204" s="199" t="str">
        <f t="shared" si="108"/>
        <v/>
      </c>
      <c r="AH204" s="199" t="str">
        <f t="shared" si="108"/>
        <v/>
      </c>
      <c r="AI204" s="199" t="str">
        <f t="shared" si="108"/>
        <v/>
      </c>
      <c r="AJ204" s="199" t="str">
        <f t="shared" si="108"/>
        <v/>
      </c>
      <c r="AK204" s="199" t="str">
        <f t="shared" si="108"/>
        <v/>
      </c>
      <c r="AL204" s="199" t="str">
        <f t="shared" si="108"/>
        <v/>
      </c>
      <c r="AM204" s="199" t="str">
        <f t="shared" si="108"/>
        <v/>
      </c>
      <c r="AN204" s="199" t="str">
        <f t="shared" si="108"/>
        <v/>
      </c>
      <c r="AO204" s="199" t="str">
        <f t="shared" ref="AO204:BF204" si="109">IF(AO180="","",AO180*AO181)</f>
        <v/>
      </c>
      <c r="AP204" s="199" t="str">
        <f t="shared" si="109"/>
        <v/>
      </c>
      <c r="AQ204" s="199" t="str">
        <f t="shared" si="109"/>
        <v/>
      </c>
      <c r="AR204" s="199" t="str">
        <f t="shared" si="109"/>
        <v/>
      </c>
      <c r="AS204" s="199" t="str">
        <f t="shared" si="109"/>
        <v/>
      </c>
      <c r="AT204" s="199" t="str">
        <f t="shared" si="109"/>
        <v/>
      </c>
      <c r="AU204" s="199" t="str">
        <f t="shared" si="109"/>
        <v/>
      </c>
      <c r="AV204" s="199" t="str">
        <f t="shared" si="109"/>
        <v/>
      </c>
      <c r="AW204" s="199" t="str">
        <f t="shared" si="109"/>
        <v/>
      </c>
      <c r="AX204" s="199" t="str">
        <f t="shared" si="109"/>
        <v/>
      </c>
      <c r="AY204" s="199" t="str">
        <f t="shared" si="109"/>
        <v/>
      </c>
      <c r="AZ204" s="199" t="str">
        <f t="shared" si="109"/>
        <v/>
      </c>
      <c r="BA204" s="199" t="str">
        <f t="shared" si="109"/>
        <v/>
      </c>
      <c r="BB204" s="199" t="str">
        <f t="shared" si="109"/>
        <v/>
      </c>
      <c r="BC204" s="199" t="str">
        <f t="shared" si="109"/>
        <v/>
      </c>
      <c r="BD204" s="199" t="str">
        <f t="shared" si="109"/>
        <v/>
      </c>
      <c r="BE204" s="199" t="str">
        <f t="shared" si="109"/>
        <v/>
      </c>
      <c r="BF204" s="200" t="str">
        <f t="shared" si="109"/>
        <v/>
      </c>
      <c r="BG204" s="1"/>
    </row>
    <row r="205" spans="1:59" ht="10.5" customHeight="1" x14ac:dyDescent="0.35">
      <c r="A205" s="1"/>
      <c r="B205" s="2"/>
      <c r="C205" s="319" t="str">
        <f>IF(ISBLANK(D182),"",D182&amp;" "&amp; E182)</f>
        <v/>
      </c>
      <c r="D205" s="320"/>
      <c r="E205" s="320"/>
      <c r="F205" s="321"/>
      <c r="G205" s="322">
        <f t="shared" si="93"/>
        <v>0</v>
      </c>
      <c r="H205" s="322"/>
      <c r="I205" s="199" t="str">
        <f t="shared" ref="I205:AN205" si="110">IF(I182="","",I182*I183)</f>
        <v/>
      </c>
      <c r="J205" s="199" t="str">
        <f t="shared" si="110"/>
        <v/>
      </c>
      <c r="K205" s="199" t="str">
        <f t="shared" si="110"/>
        <v/>
      </c>
      <c r="L205" s="199" t="str">
        <f t="shared" si="110"/>
        <v/>
      </c>
      <c r="M205" s="199" t="str">
        <f t="shared" si="110"/>
        <v/>
      </c>
      <c r="N205" s="199" t="str">
        <f t="shared" si="110"/>
        <v/>
      </c>
      <c r="O205" s="199" t="str">
        <f t="shared" si="110"/>
        <v/>
      </c>
      <c r="P205" s="199" t="str">
        <f t="shared" si="110"/>
        <v/>
      </c>
      <c r="Q205" s="199" t="str">
        <f t="shared" si="110"/>
        <v/>
      </c>
      <c r="R205" s="199" t="str">
        <f t="shared" si="110"/>
        <v/>
      </c>
      <c r="S205" s="199" t="str">
        <f t="shared" si="110"/>
        <v/>
      </c>
      <c r="T205" s="199" t="str">
        <f t="shared" si="110"/>
        <v/>
      </c>
      <c r="U205" s="199" t="str">
        <f t="shared" si="110"/>
        <v/>
      </c>
      <c r="V205" s="199" t="str">
        <f t="shared" si="110"/>
        <v/>
      </c>
      <c r="W205" s="199" t="str">
        <f t="shared" si="110"/>
        <v/>
      </c>
      <c r="X205" s="199" t="str">
        <f t="shared" si="110"/>
        <v/>
      </c>
      <c r="Y205" s="199" t="str">
        <f t="shared" si="110"/>
        <v/>
      </c>
      <c r="Z205" s="199" t="str">
        <f t="shared" si="110"/>
        <v/>
      </c>
      <c r="AA205" s="199" t="str">
        <f t="shared" si="110"/>
        <v/>
      </c>
      <c r="AB205" s="199" t="str">
        <f t="shared" si="110"/>
        <v/>
      </c>
      <c r="AC205" s="199" t="str">
        <f t="shared" si="110"/>
        <v/>
      </c>
      <c r="AD205" s="199" t="str">
        <f t="shared" si="110"/>
        <v/>
      </c>
      <c r="AE205" s="199" t="str">
        <f t="shared" si="110"/>
        <v/>
      </c>
      <c r="AF205" s="199" t="str">
        <f t="shared" si="110"/>
        <v/>
      </c>
      <c r="AG205" s="199" t="str">
        <f t="shared" si="110"/>
        <v/>
      </c>
      <c r="AH205" s="199" t="str">
        <f t="shared" si="110"/>
        <v/>
      </c>
      <c r="AI205" s="199" t="str">
        <f t="shared" si="110"/>
        <v/>
      </c>
      <c r="AJ205" s="199" t="str">
        <f t="shared" si="110"/>
        <v/>
      </c>
      <c r="AK205" s="199" t="str">
        <f t="shared" si="110"/>
        <v/>
      </c>
      <c r="AL205" s="199" t="str">
        <f t="shared" si="110"/>
        <v/>
      </c>
      <c r="AM205" s="199" t="str">
        <f t="shared" si="110"/>
        <v/>
      </c>
      <c r="AN205" s="199" t="str">
        <f t="shared" si="110"/>
        <v/>
      </c>
      <c r="AO205" s="199" t="str">
        <f t="shared" ref="AO205:BF205" si="111">IF(AO182="","",AO182*AO183)</f>
        <v/>
      </c>
      <c r="AP205" s="199" t="str">
        <f t="shared" si="111"/>
        <v/>
      </c>
      <c r="AQ205" s="199" t="str">
        <f t="shared" si="111"/>
        <v/>
      </c>
      <c r="AR205" s="199" t="str">
        <f t="shared" si="111"/>
        <v/>
      </c>
      <c r="AS205" s="199" t="str">
        <f t="shared" si="111"/>
        <v/>
      </c>
      <c r="AT205" s="199" t="str">
        <f t="shared" si="111"/>
        <v/>
      </c>
      <c r="AU205" s="199" t="str">
        <f t="shared" si="111"/>
        <v/>
      </c>
      <c r="AV205" s="199" t="str">
        <f t="shared" si="111"/>
        <v/>
      </c>
      <c r="AW205" s="199" t="str">
        <f t="shared" si="111"/>
        <v/>
      </c>
      <c r="AX205" s="199" t="str">
        <f t="shared" si="111"/>
        <v/>
      </c>
      <c r="AY205" s="199" t="str">
        <f t="shared" si="111"/>
        <v/>
      </c>
      <c r="AZ205" s="199" t="str">
        <f t="shared" si="111"/>
        <v/>
      </c>
      <c r="BA205" s="199" t="str">
        <f t="shared" si="111"/>
        <v/>
      </c>
      <c r="BB205" s="199" t="str">
        <f t="shared" si="111"/>
        <v/>
      </c>
      <c r="BC205" s="199" t="str">
        <f t="shared" si="111"/>
        <v/>
      </c>
      <c r="BD205" s="199" t="str">
        <f t="shared" si="111"/>
        <v/>
      </c>
      <c r="BE205" s="199" t="str">
        <f t="shared" si="111"/>
        <v/>
      </c>
      <c r="BF205" s="200" t="str">
        <f t="shared" si="111"/>
        <v/>
      </c>
      <c r="BG205" s="1"/>
    </row>
    <row r="206" spans="1:59" ht="10.5" customHeight="1" x14ac:dyDescent="0.35">
      <c r="A206" s="1"/>
      <c r="B206" s="2"/>
      <c r="C206" s="319" t="str">
        <f>IF(ISBLANK(D184),"",D184&amp;" "&amp; E184)</f>
        <v/>
      </c>
      <c r="D206" s="320"/>
      <c r="E206" s="320"/>
      <c r="F206" s="321"/>
      <c r="G206" s="322">
        <f t="shared" si="93"/>
        <v>0</v>
      </c>
      <c r="H206" s="322"/>
      <c r="I206" s="199" t="str">
        <f t="shared" ref="I206:AN206" si="112">IF(I184="","",I184*I185)</f>
        <v/>
      </c>
      <c r="J206" s="199" t="str">
        <f t="shared" si="112"/>
        <v/>
      </c>
      <c r="K206" s="199" t="str">
        <f t="shared" si="112"/>
        <v/>
      </c>
      <c r="L206" s="199" t="str">
        <f t="shared" si="112"/>
        <v/>
      </c>
      <c r="M206" s="199" t="str">
        <f t="shared" si="112"/>
        <v/>
      </c>
      <c r="N206" s="199" t="str">
        <f t="shared" si="112"/>
        <v/>
      </c>
      <c r="O206" s="199" t="str">
        <f t="shared" si="112"/>
        <v/>
      </c>
      <c r="P206" s="199" t="str">
        <f t="shared" si="112"/>
        <v/>
      </c>
      <c r="Q206" s="199" t="str">
        <f t="shared" si="112"/>
        <v/>
      </c>
      <c r="R206" s="199" t="str">
        <f t="shared" si="112"/>
        <v/>
      </c>
      <c r="S206" s="199" t="str">
        <f t="shared" si="112"/>
        <v/>
      </c>
      <c r="T206" s="199" t="str">
        <f t="shared" si="112"/>
        <v/>
      </c>
      <c r="U206" s="199" t="str">
        <f t="shared" si="112"/>
        <v/>
      </c>
      <c r="V206" s="199" t="str">
        <f t="shared" si="112"/>
        <v/>
      </c>
      <c r="W206" s="199" t="str">
        <f t="shared" si="112"/>
        <v/>
      </c>
      <c r="X206" s="199" t="str">
        <f t="shared" si="112"/>
        <v/>
      </c>
      <c r="Y206" s="199" t="str">
        <f t="shared" si="112"/>
        <v/>
      </c>
      <c r="Z206" s="199" t="str">
        <f t="shared" si="112"/>
        <v/>
      </c>
      <c r="AA206" s="199" t="str">
        <f t="shared" si="112"/>
        <v/>
      </c>
      <c r="AB206" s="199" t="str">
        <f t="shared" si="112"/>
        <v/>
      </c>
      <c r="AC206" s="199" t="str">
        <f t="shared" si="112"/>
        <v/>
      </c>
      <c r="AD206" s="199" t="str">
        <f t="shared" si="112"/>
        <v/>
      </c>
      <c r="AE206" s="199" t="str">
        <f t="shared" si="112"/>
        <v/>
      </c>
      <c r="AF206" s="199" t="str">
        <f t="shared" si="112"/>
        <v/>
      </c>
      <c r="AG206" s="199" t="str">
        <f t="shared" si="112"/>
        <v/>
      </c>
      <c r="AH206" s="199" t="str">
        <f t="shared" si="112"/>
        <v/>
      </c>
      <c r="AI206" s="199" t="str">
        <f t="shared" si="112"/>
        <v/>
      </c>
      <c r="AJ206" s="199" t="str">
        <f t="shared" si="112"/>
        <v/>
      </c>
      <c r="AK206" s="199" t="str">
        <f t="shared" si="112"/>
        <v/>
      </c>
      <c r="AL206" s="199" t="str">
        <f t="shared" si="112"/>
        <v/>
      </c>
      <c r="AM206" s="199" t="str">
        <f t="shared" si="112"/>
        <v/>
      </c>
      <c r="AN206" s="199" t="str">
        <f t="shared" si="112"/>
        <v/>
      </c>
      <c r="AO206" s="199" t="str">
        <f t="shared" ref="AO206:BF206" si="113">IF(AO184="","",AO184*AO185)</f>
        <v/>
      </c>
      <c r="AP206" s="199" t="str">
        <f t="shared" si="113"/>
        <v/>
      </c>
      <c r="AQ206" s="199" t="str">
        <f t="shared" si="113"/>
        <v/>
      </c>
      <c r="AR206" s="199" t="str">
        <f t="shared" si="113"/>
        <v/>
      </c>
      <c r="AS206" s="199" t="str">
        <f t="shared" si="113"/>
        <v/>
      </c>
      <c r="AT206" s="199" t="str">
        <f t="shared" si="113"/>
        <v/>
      </c>
      <c r="AU206" s="199" t="str">
        <f t="shared" si="113"/>
        <v/>
      </c>
      <c r="AV206" s="199" t="str">
        <f t="shared" si="113"/>
        <v/>
      </c>
      <c r="AW206" s="199" t="str">
        <f t="shared" si="113"/>
        <v/>
      </c>
      <c r="AX206" s="199" t="str">
        <f t="shared" si="113"/>
        <v/>
      </c>
      <c r="AY206" s="199" t="str">
        <f t="shared" si="113"/>
        <v/>
      </c>
      <c r="AZ206" s="199" t="str">
        <f t="shared" si="113"/>
        <v/>
      </c>
      <c r="BA206" s="199" t="str">
        <f t="shared" si="113"/>
        <v/>
      </c>
      <c r="BB206" s="199" t="str">
        <f t="shared" si="113"/>
        <v/>
      </c>
      <c r="BC206" s="199" t="str">
        <f t="shared" si="113"/>
        <v/>
      </c>
      <c r="BD206" s="199" t="str">
        <f t="shared" si="113"/>
        <v/>
      </c>
      <c r="BE206" s="199" t="str">
        <f t="shared" si="113"/>
        <v/>
      </c>
      <c r="BF206" s="200" t="str">
        <f t="shared" si="113"/>
        <v/>
      </c>
      <c r="BG206" s="1"/>
    </row>
    <row r="207" spans="1:59" ht="10.5" customHeight="1" x14ac:dyDescent="0.35">
      <c r="A207" s="1"/>
      <c r="B207" s="2"/>
      <c r="C207" s="319" t="str">
        <f>IF(ISBLANK(D186),"",D186&amp;" "&amp; E186)</f>
        <v/>
      </c>
      <c r="D207" s="320"/>
      <c r="E207" s="320"/>
      <c r="F207" s="321"/>
      <c r="G207" s="322">
        <f t="shared" si="93"/>
        <v>0</v>
      </c>
      <c r="H207" s="322"/>
      <c r="I207" s="199" t="str">
        <f t="shared" ref="I207:AN207" si="114">IF(I186="","",I186*I187)</f>
        <v/>
      </c>
      <c r="J207" s="199" t="str">
        <f t="shared" si="114"/>
        <v/>
      </c>
      <c r="K207" s="199" t="str">
        <f t="shared" si="114"/>
        <v/>
      </c>
      <c r="L207" s="199" t="str">
        <f t="shared" si="114"/>
        <v/>
      </c>
      <c r="M207" s="199" t="str">
        <f t="shared" si="114"/>
        <v/>
      </c>
      <c r="N207" s="199" t="str">
        <f t="shared" si="114"/>
        <v/>
      </c>
      <c r="O207" s="199" t="str">
        <f t="shared" si="114"/>
        <v/>
      </c>
      <c r="P207" s="199" t="str">
        <f t="shared" si="114"/>
        <v/>
      </c>
      <c r="Q207" s="199" t="str">
        <f t="shared" si="114"/>
        <v/>
      </c>
      <c r="R207" s="199" t="str">
        <f t="shared" si="114"/>
        <v/>
      </c>
      <c r="S207" s="199" t="str">
        <f t="shared" si="114"/>
        <v/>
      </c>
      <c r="T207" s="199" t="str">
        <f t="shared" si="114"/>
        <v/>
      </c>
      <c r="U207" s="199" t="str">
        <f t="shared" si="114"/>
        <v/>
      </c>
      <c r="V207" s="199" t="str">
        <f t="shared" si="114"/>
        <v/>
      </c>
      <c r="W207" s="199" t="str">
        <f t="shared" si="114"/>
        <v/>
      </c>
      <c r="X207" s="199" t="str">
        <f t="shared" si="114"/>
        <v/>
      </c>
      <c r="Y207" s="199" t="str">
        <f t="shared" si="114"/>
        <v/>
      </c>
      <c r="Z207" s="199" t="str">
        <f t="shared" si="114"/>
        <v/>
      </c>
      <c r="AA207" s="199" t="str">
        <f t="shared" si="114"/>
        <v/>
      </c>
      <c r="AB207" s="199" t="str">
        <f t="shared" si="114"/>
        <v/>
      </c>
      <c r="AC207" s="199" t="str">
        <f t="shared" si="114"/>
        <v/>
      </c>
      <c r="AD207" s="199" t="str">
        <f t="shared" si="114"/>
        <v/>
      </c>
      <c r="AE207" s="199" t="str">
        <f t="shared" si="114"/>
        <v/>
      </c>
      <c r="AF207" s="199" t="str">
        <f t="shared" si="114"/>
        <v/>
      </c>
      <c r="AG207" s="199" t="str">
        <f t="shared" si="114"/>
        <v/>
      </c>
      <c r="AH207" s="199" t="str">
        <f t="shared" si="114"/>
        <v/>
      </c>
      <c r="AI207" s="199" t="str">
        <f t="shared" si="114"/>
        <v/>
      </c>
      <c r="AJ207" s="199" t="str">
        <f t="shared" si="114"/>
        <v/>
      </c>
      <c r="AK207" s="199" t="str">
        <f t="shared" si="114"/>
        <v/>
      </c>
      <c r="AL207" s="199" t="str">
        <f t="shared" si="114"/>
        <v/>
      </c>
      <c r="AM207" s="199" t="str">
        <f t="shared" si="114"/>
        <v/>
      </c>
      <c r="AN207" s="199" t="str">
        <f t="shared" si="114"/>
        <v/>
      </c>
      <c r="AO207" s="199" t="str">
        <f t="shared" ref="AO207:BF207" si="115">IF(AO186="","",AO186*AO187)</f>
        <v/>
      </c>
      <c r="AP207" s="199" t="str">
        <f t="shared" si="115"/>
        <v/>
      </c>
      <c r="AQ207" s="199" t="str">
        <f t="shared" si="115"/>
        <v/>
      </c>
      <c r="AR207" s="199" t="str">
        <f t="shared" si="115"/>
        <v/>
      </c>
      <c r="AS207" s="199" t="str">
        <f t="shared" si="115"/>
        <v/>
      </c>
      <c r="AT207" s="199" t="str">
        <f t="shared" si="115"/>
        <v/>
      </c>
      <c r="AU207" s="199" t="str">
        <f t="shared" si="115"/>
        <v/>
      </c>
      <c r="AV207" s="199" t="str">
        <f t="shared" si="115"/>
        <v/>
      </c>
      <c r="AW207" s="199" t="str">
        <f t="shared" si="115"/>
        <v/>
      </c>
      <c r="AX207" s="199" t="str">
        <f t="shared" si="115"/>
        <v/>
      </c>
      <c r="AY207" s="199" t="str">
        <f t="shared" si="115"/>
        <v/>
      </c>
      <c r="AZ207" s="199" t="str">
        <f t="shared" si="115"/>
        <v/>
      </c>
      <c r="BA207" s="199" t="str">
        <f t="shared" si="115"/>
        <v/>
      </c>
      <c r="BB207" s="199" t="str">
        <f t="shared" si="115"/>
        <v/>
      </c>
      <c r="BC207" s="199" t="str">
        <f t="shared" si="115"/>
        <v/>
      </c>
      <c r="BD207" s="199" t="str">
        <f t="shared" si="115"/>
        <v/>
      </c>
      <c r="BE207" s="199" t="str">
        <f t="shared" si="115"/>
        <v/>
      </c>
      <c r="BF207" s="200" t="str">
        <f t="shared" si="115"/>
        <v/>
      </c>
      <c r="BG207" s="1"/>
    </row>
    <row r="208" spans="1:59" ht="10.5" customHeight="1" x14ac:dyDescent="0.35">
      <c r="A208" s="1"/>
      <c r="B208" s="2"/>
      <c r="C208" s="319" t="str">
        <f>IF(ISBLANK(D188),"",D188&amp;" "&amp; E188)</f>
        <v/>
      </c>
      <c r="D208" s="320"/>
      <c r="E208" s="320"/>
      <c r="F208" s="321"/>
      <c r="G208" s="322">
        <f t="shared" si="93"/>
        <v>0</v>
      </c>
      <c r="H208" s="322"/>
      <c r="I208" s="199" t="str">
        <f t="shared" ref="I208:AN208" si="116">IF(I188="","",I188*I189)</f>
        <v/>
      </c>
      <c r="J208" s="199" t="str">
        <f t="shared" si="116"/>
        <v/>
      </c>
      <c r="K208" s="199" t="str">
        <f t="shared" si="116"/>
        <v/>
      </c>
      <c r="L208" s="199" t="str">
        <f t="shared" si="116"/>
        <v/>
      </c>
      <c r="M208" s="199" t="str">
        <f t="shared" si="116"/>
        <v/>
      </c>
      <c r="N208" s="199" t="str">
        <f t="shared" si="116"/>
        <v/>
      </c>
      <c r="O208" s="199" t="str">
        <f t="shared" si="116"/>
        <v/>
      </c>
      <c r="P208" s="199" t="str">
        <f t="shared" si="116"/>
        <v/>
      </c>
      <c r="Q208" s="199" t="str">
        <f t="shared" si="116"/>
        <v/>
      </c>
      <c r="R208" s="199" t="str">
        <f t="shared" si="116"/>
        <v/>
      </c>
      <c r="S208" s="199" t="str">
        <f t="shared" si="116"/>
        <v/>
      </c>
      <c r="T208" s="199" t="str">
        <f t="shared" si="116"/>
        <v/>
      </c>
      <c r="U208" s="199" t="str">
        <f t="shared" si="116"/>
        <v/>
      </c>
      <c r="V208" s="199" t="str">
        <f t="shared" si="116"/>
        <v/>
      </c>
      <c r="W208" s="199" t="str">
        <f t="shared" si="116"/>
        <v/>
      </c>
      <c r="X208" s="199" t="str">
        <f t="shared" si="116"/>
        <v/>
      </c>
      <c r="Y208" s="199" t="str">
        <f t="shared" si="116"/>
        <v/>
      </c>
      <c r="Z208" s="199" t="str">
        <f t="shared" si="116"/>
        <v/>
      </c>
      <c r="AA208" s="199" t="str">
        <f t="shared" si="116"/>
        <v/>
      </c>
      <c r="AB208" s="199" t="str">
        <f t="shared" si="116"/>
        <v/>
      </c>
      <c r="AC208" s="199" t="str">
        <f t="shared" si="116"/>
        <v/>
      </c>
      <c r="AD208" s="199" t="str">
        <f t="shared" si="116"/>
        <v/>
      </c>
      <c r="AE208" s="199" t="str">
        <f t="shared" si="116"/>
        <v/>
      </c>
      <c r="AF208" s="199" t="str">
        <f t="shared" si="116"/>
        <v/>
      </c>
      <c r="AG208" s="199" t="str">
        <f t="shared" si="116"/>
        <v/>
      </c>
      <c r="AH208" s="199" t="str">
        <f t="shared" si="116"/>
        <v/>
      </c>
      <c r="AI208" s="199" t="str">
        <f t="shared" si="116"/>
        <v/>
      </c>
      <c r="AJ208" s="199" t="str">
        <f t="shared" si="116"/>
        <v/>
      </c>
      <c r="AK208" s="199" t="str">
        <f t="shared" si="116"/>
        <v/>
      </c>
      <c r="AL208" s="199" t="str">
        <f t="shared" si="116"/>
        <v/>
      </c>
      <c r="AM208" s="199" t="str">
        <f t="shared" si="116"/>
        <v/>
      </c>
      <c r="AN208" s="199" t="str">
        <f t="shared" si="116"/>
        <v/>
      </c>
      <c r="AO208" s="199" t="str">
        <f t="shared" ref="AO208:BF208" si="117">IF(AO188="","",AO188*AO189)</f>
        <v/>
      </c>
      <c r="AP208" s="199" t="str">
        <f t="shared" si="117"/>
        <v/>
      </c>
      <c r="AQ208" s="199" t="str">
        <f t="shared" si="117"/>
        <v/>
      </c>
      <c r="AR208" s="199" t="str">
        <f t="shared" si="117"/>
        <v/>
      </c>
      <c r="AS208" s="199" t="str">
        <f t="shared" si="117"/>
        <v/>
      </c>
      <c r="AT208" s="199" t="str">
        <f t="shared" si="117"/>
        <v/>
      </c>
      <c r="AU208" s="199" t="str">
        <f t="shared" si="117"/>
        <v/>
      </c>
      <c r="AV208" s="199" t="str">
        <f t="shared" si="117"/>
        <v/>
      </c>
      <c r="AW208" s="199" t="str">
        <f t="shared" si="117"/>
        <v/>
      </c>
      <c r="AX208" s="199" t="str">
        <f t="shared" si="117"/>
        <v/>
      </c>
      <c r="AY208" s="199" t="str">
        <f t="shared" si="117"/>
        <v/>
      </c>
      <c r="AZ208" s="199" t="str">
        <f t="shared" si="117"/>
        <v/>
      </c>
      <c r="BA208" s="199" t="str">
        <f t="shared" si="117"/>
        <v/>
      </c>
      <c r="BB208" s="199" t="str">
        <f t="shared" si="117"/>
        <v/>
      </c>
      <c r="BC208" s="199" t="str">
        <f t="shared" si="117"/>
        <v/>
      </c>
      <c r="BD208" s="199" t="str">
        <f t="shared" si="117"/>
        <v/>
      </c>
      <c r="BE208" s="199" t="str">
        <f t="shared" si="117"/>
        <v/>
      </c>
      <c r="BF208" s="200" t="str">
        <f t="shared" si="117"/>
        <v/>
      </c>
      <c r="BG208" s="1"/>
    </row>
    <row r="209" spans="1:59" ht="10.5" customHeight="1" x14ac:dyDescent="0.35">
      <c r="A209" s="1"/>
      <c r="B209" s="2"/>
      <c r="C209" s="319" t="str">
        <f>IF(ISBLANK(D190),"",D190&amp;" "&amp; E190)</f>
        <v/>
      </c>
      <c r="D209" s="320"/>
      <c r="E209" s="320"/>
      <c r="F209" s="321"/>
      <c r="G209" s="322">
        <f t="shared" si="93"/>
        <v>0</v>
      </c>
      <c r="H209" s="322"/>
      <c r="I209" s="199" t="str">
        <f t="shared" ref="I209:AN209" si="118">IF(I190="","",I190*I191)</f>
        <v/>
      </c>
      <c r="J209" s="199" t="str">
        <f t="shared" si="118"/>
        <v/>
      </c>
      <c r="K209" s="199" t="str">
        <f t="shared" si="118"/>
        <v/>
      </c>
      <c r="L209" s="199" t="str">
        <f t="shared" si="118"/>
        <v/>
      </c>
      <c r="M209" s="199" t="str">
        <f t="shared" si="118"/>
        <v/>
      </c>
      <c r="N209" s="199" t="str">
        <f t="shared" si="118"/>
        <v/>
      </c>
      <c r="O209" s="199" t="str">
        <f t="shared" si="118"/>
        <v/>
      </c>
      <c r="P209" s="199" t="str">
        <f t="shared" si="118"/>
        <v/>
      </c>
      <c r="Q209" s="199" t="str">
        <f t="shared" si="118"/>
        <v/>
      </c>
      <c r="R209" s="199" t="str">
        <f t="shared" si="118"/>
        <v/>
      </c>
      <c r="S209" s="199" t="str">
        <f t="shared" si="118"/>
        <v/>
      </c>
      <c r="T209" s="199" t="str">
        <f t="shared" si="118"/>
        <v/>
      </c>
      <c r="U209" s="199" t="str">
        <f t="shared" si="118"/>
        <v/>
      </c>
      <c r="V209" s="199" t="str">
        <f t="shared" si="118"/>
        <v/>
      </c>
      <c r="W209" s="199" t="str">
        <f t="shared" si="118"/>
        <v/>
      </c>
      <c r="X209" s="199" t="str">
        <f t="shared" si="118"/>
        <v/>
      </c>
      <c r="Y209" s="199" t="str">
        <f t="shared" si="118"/>
        <v/>
      </c>
      <c r="Z209" s="199" t="str">
        <f t="shared" si="118"/>
        <v/>
      </c>
      <c r="AA209" s="199" t="str">
        <f t="shared" si="118"/>
        <v/>
      </c>
      <c r="AB209" s="199" t="str">
        <f t="shared" si="118"/>
        <v/>
      </c>
      <c r="AC209" s="199" t="str">
        <f t="shared" si="118"/>
        <v/>
      </c>
      <c r="AD209" s="199" t="str">
        <f t="shared" si="118"/>
        <v/>
      </c>
      <c r="AE209" s="199" t="str">
        <f t="shared" si="118"/>
        <v/>
      </c>
      <c r="AF209" s="199" t="str">
        <f t="shared" si="118"/>
        <v/>
      </c>
      <c r="AG209" s="199" t="str">
        <f t="shared" si="118"/>
        <v/>
      </c>
      <c r="AH209" s="199" t="str">
        <f t="shared" si="118"/>
        <v/>
      </c>
      <c r="AI209" s="199" t="str">
        <f t="shared" si="118"/>
        <v/>
      </c>
      <c r="AJ209" s="199" t="str">
        <f t="shared" si="118"/>
        <v/>
      </c>
      <c r="AK209" s="199" t="str">
        <f t="shared" si="118"/>
        <v/>
      </c>
      <c r="AL209" s="199" t="str">
        <f t="shared" si="118"/>
        <v/>
      </c>
      <c r="AM209" s="199" t="str">
        <f t="shared" si="118"/>
        <v/>
      </c>
      <c r="AN209" s="199" t="str">
        <f t="shared" si="118"/>
        <v/>
      </c>
      <c r="AO209" s="199" t="str">
        <f t="shared" ref="AO209:BF209" si="119">IF(AO190="","",AO190*AO191)</f>
        <v/>
      </c>
      <c r="AP209" s="199" t="str">
        <f t="shared" si="119"/>
        <v/>
      </c>
      <c r="AQ209" s="199" t="str">
        <f t="shared" si="119"/>
        <v/>
      </c>
      <c r="AR209" s="199" t="str">
        <f t="shared" si="119"/>
        <v/>
      </c>
      <c r="AS209" s="199" t="str">
        <f t="shared" si="119"/>
        <v/>
      </c>
      <c r="AT209" s="199" t="str">
        <f t="shared" si="119"/>
        <v/>
      </c>
      <c r="AU209" s="199" t="str">
        <f t="shared" si="119"/>
        <v/>
      </c>
      <c r="AV209" s="199" t="str">
        <f t="shared" si="119"/>
        <v/>
      </c>
      <c r="AW209" s="199" t="str">
        <f t="shared" si="119"/>
        <v/>
      </c>
      <c r="AX209" s="199" t="str">
        <f t="shared" si="119"/>
        <v/>
      </c>
      <c r="AY209" s="199" t="str">
        <f t="shared" si="119"/>
        <v/>
      </c>
      <c r="AZ209" s="199" t="str">
        <f t="shared" si="119"/>
        <v/>
      </c>
      <c r="BA209" s="199" t="str">
        <f t="shared" si="119"/>
        <v/>
      </c>
      <c r="BB209" s="199" t="str">
        <f t="shared" si="119"/>
        <v/>
      </c>
      <c r="BC209" s="199" t="str">
        <f t="shared" si="119"/>
        <v/>
      </c>
      <c r="BD209" s="199" t="str">
        <f t="shared" si="119"/>
        <v/>
      </c>
      <c r="BE209" s="199" t="str">
        <f t="shared" si="119"/>
        <v/>
      </c>
      <c r="BF209" s="200" t="str">
        <f t="shared" si="119"/>
        <v/>
      </c>
      <c r="BG209" s="1"/>
    </row>
    <row r="210" spans="1:59" ht="10.5" customHeight="1" x14ac:dyDescent="0.35">
      <c r="A210" s="1"/>
      <c r="B210" s="2"/>
      <c r="C210" s="319" t="str">
        <f>IF(ISBLANK(D192),"",D192&amp;" "&amp; E192)</f>
        <v/>
      </c>
      <c r="D210" s="320"/>
      <c r="E210" s="320"/>
      <c r="F210" s="321"/>
      <c r="G210" s="322">
        <f t="shared" si="93"/>
        <v>0</v>
      </c>
      <c r="H210" s="322"/>
      <c r="I210" s="199" t="str">
        <f t="shared" ref="I210:AN210" si="120">IF(I192="","",I192*I193)</f>
        <v/>
      </c>
      <c r="J210" s="199" t="str">
        <f t="shared" si="120"/>
        <v/>
      </c>
      <c r="K210" s="199" t="str">
        <f t="shared" si="120"/>
        <v/>
      </c>
      <c r="L210" s="199" t="str">
        <f t="shared" si="120"/>
        <v/>
      </c>
      <c r="M210" s="199" t="str">
        <f t="shared" si="120"/>
        <v/>
      </c>
      <c r="N210" s="199" t="str">
        <f t="shared" si="120"/>
        <v/>
      </c>
      <c r="O210" s="199" t="str">
        <f t="shared" si="120"/>
        <v/>
      </c>
      <c r="P210" s="199" t="str">
        <f t="shared" si="120"/>
        <v/>
      </c>
      <c r="Q210" s="199" t="str">
        <f t="shared" si="120"/>
        <v/>
      </c>
      <c r="R210" s="199" t="str">
        <f t="shared" si="120"/>
        <v/>
      </c>
      <c r="S210" s="199" t="str">
        <f t="shared" si="120"/>
        <v/>
      </c>
      <c r="T210" s="199" t="str">
        <f t="shared" si="120"/>
        <v/>
      </c>
      <c r="U210" s="199" t="str">
        <f t="shared" si="120"/>
        <v/>
      </c>
      <c r="V210" s="199" t="str">
        <f t="shared" si="120"/>
        <v/>
      </c>
      <c r="W210" s="199" t="str">
        <f t="shared" si="120"/>
        <v/>
      </c>
      <c r="X210" s="199" t="str">
        <f t="shared" si="120"/>
        <v/>
      </c>
      <c r="Y210" s="199" t="str">
        <f t="shared" si="120"/>
        <v/>
      </c>
      <c r="Z210" s="199" t="str">
        <f t="shared" si="120"/>
        <v/>
      </c>
      <c r="AA210" s="199" t="str">
        <f t="shared" si="120"/>
        <v/>
      </c>
      <c r="AB210" s="199" t="str">
        <f t="shared" si="120"/>
        <v/>
      </c>
      <c r="AC210" s="199" t="str">
        <f t="shared" si="120"/>
        <v/>
      </c>
      <c r="AD210" s="199" t="str">
        <f t="shared" si="120"/>
        <v/>
      </c>
      <c r="AE210" s="199" t="str">
        <f t="shared" si="120"/>
        <v/>
      </c>
      <c r="AF210" s="199" t="str">
        <f t="shared" si="120"/>
        <v/>
      </c>
      <c r="AG210" s="199" t="str">
        <f t="shared" si="120"/>
        <v/>
      </c>
      <c r="AH210" s="199" t="str">
        <f t="shared" si="120"/>
        <v/>
      </c>
      <c r="AI210" s="199" t="str">
        <f t="shared" si="120"/>
        <v/>
      </c>
      <c r="AJ210" s="199" t="str">
        <f t="shared" si="120"/>
        <v/>
      </c>
      <c r="AK210" s="199" t="str">
        <f t="shared" si="120"/>
        <v/>
      </c>
      <c r="AL210" s="199" t="str">
        <f t="shared" si="120"/>
        <v/>
      </c>
      <c r="AM210" s="199" t="str">
        <f t="shared" si="120"/>
        <v/>
      </c>
      <c r="AN210" s="199" t="str">
        <f t="shared" si="120"/>
        <v/>
      </c>
      <c r="AO210" s="199" t="str">
        <f t="shared" ref="AO210:BF210" si="121">IF(AO192="","",AO192*AO193)</f>
        <v/>
      </c>
      <c r="AP210" s="199" t="str">
        <f t="shared" si="121"/>
        <v/>
      </c>
      <c r="AQ210" s="199" t="str">
        <f t="shared" si="121"/>
        <v/>
      </c>
      <c r="AR210" s="199" t="str">
        <f t="shared" si="121"/>
        <v/>
      </c>
      <c r="AS210" s="199" t="str">
        <f t="shared" si="121"/>
        <v/>
      </c>
      <c r="AT210" s="199" t="str">
        <f t="shared" si="121"/>
        <v/>
      </c>
      <c r="AU210" s="199" t="str">
        <f t="shared" si="121"/>
        <v/>
      </c>
      <c r="AV210" s="199" t="str">
        <f t="shared" si="121"/>
        <v/>
      </c>
      <c r="AW210" s="199" t="str">
        <f t="shared" si="121"/>
        <v/>
      </c>
      <c r="AX210" s="199" t="str">
        <f t="shared" si="121"/>
        <v/>
      </c>
      <c r="AY210" s="199" t="str">
        <f t="shared" si="121"/>
        <v/>
      </c>
      <c r="AZ210" s="199" t="str">
        <f t="shared" si="121"/>
        <v/>
      </c>
      <c r="BA210" s="199" t="str">
        <f t="shared" si="121"/>
        <v/>
      </c>
      <c r="BB210" s="199" t="str">
        <f t="shared" si="121"/>
        <v/>
      </c>
      <c r="BC210" s="199" t="str">
        <f t="shared" si="121"/>
        <v/>
      </c>
      <c r="BD210" s="199" t="str">
        <f t="shared" si="121"/>
        <v/>
      </c>
      <c r="BE210" s="199" t="str">
        <f t="shared" si="121"/>
        <v/>
      </c>
      <c r="BF210" s="200" t="str">
        <f t="shared" si="121"/>
        <v/>
      </c>
      <c r="BG210" s="1"/>
    </row>
    <row r="211" spans="1:59" ht="10.5" customHeight="1" x14ac:dyDescent="0.35">
      <c r="A211" s="1"/>
      <c r="B211" s="2"/>
      <c r="C211" s="319" t="str">
        <f>IF(ISBLANK(D194),"",D194&amp;" "&amp; E194)</f>
        <v/>
      </c>
      <c r="D211" s="320"/>
      <c r="E211" s="320"/>
      <c r="F211" s="321"/>
      <c r="G211" s="322">
        <f t="shared" si="93"/>
        <v>0</v>
      </c>
      <c r="H211" s="322"/>
      <c r="I211" s="199" t="str">
        <f t="shared" ref="I211:AN211" si="122">IF(I194="","",I194*I195)</f>
        <v/>
      </c>
      <c r="J211" s="199" t="str">
        <f t="shared" si="122"/>
        <v/>
      </c>
      <c r="K211" s="199" t="str">
        <f t="shared" si="122"/>
        <v/>
      </c>
      <c r="L211" s="199" t="str">
        <f t="shared" si="122"/>
        <v/>
      </c>
      <c r="M211" s="199" t="str">
        <f t="shared" si="122"/>
        <v/>
      </c>
      <c r="N211" s="199" t="str">
        <f t="shared" si="122"/>
        <v/>
      </c>
      <c r="O211" s="199" t="str">
        <f t="shared" si="122"/>
        <v/>
      </c>
      <c r="P211" s="199" t="str">
        <f t="shared" si="122"/>
        <v/>
      </c>
      <c r="Q211" s="199" t="str">
        <f t="shared" si="122"/>
        <v/>
      </c>
      <c r="R211" s="199" t="str">
        <f t="shared" si="122"/>
        <v/>
      </c>
      <c r="S211" s="199" t="str">
        <f t="shared" si="122"/>
        <v/>
      </c>
      <c r="T211" s="199" t="str">
        <f t="shared" si="122"/>
        <v/>
      </c>
      <c r="U211" s="199" t="str">
        <f t="shared" si="122"/>
        <v/>
      </c>
      <c r="V211" s="199" t="str">
        <f t="shared" si="122"/>
        <v/>
      </c>
      <c r="W211" s="199" t="str">
        <f t="shared" si="122"/>
        <v/>
      </c>
      <c r="X211" s="199" t="str">
        <f t="shared" si="122"/>
        <v/>
      </c>
      <c r="Y211" s="199" t="str">
        <f t="shared" si="122"/>
        <v/>
      </c>
      <c r="Z211" s="199" t="str">
        <f t="shared" si="122"/>
        <v/>
      </c>
      <c r="AA211" s="199" t="str">
        <f t="shared" si="122"/>
        <v/>
      </c>
      <c r="AB211" s="199" t="str">
        <f t="shared" si="122"/>
        <v/>
      </c>
      <c r="AC211" s="199" t="str">
        <f t="shared" si="122"/>
        <v/>
      </c>
      <c r="AD211" s="199" t="str">
        <f t="shared" si="122"/>
        <v/>
      </c>
      <c r="AE211" s="199" t="str">
        <f t="shared" si="122"/>
        <v/>
      </c>
      <c r="AF211" s="199" t="str">
        <f t="shared" si="122"/>
        <v/>
      </c>
      <c r="AG211" s="199" t="str">
        <f t="shared" si="122"/>
        <v/>
      </c>
      <c r="AH211" s="199" t="str">
        <f t="shared" si="122"/>
        <v/>
      </c>
      <c r="AI211" s="199" t="str">
        <f t="shared" si="122"/>
        <v/>
      </c>
      <c r="AJ211" s="199" t="str">
        <f t="shared" si="122"/>
        <v/>
      </c>
      <c r="AK211" s="199" t="str">
        <f t="shared" si="122"/>
        <v/>
      </c>
      <c r="AL211" s="199" t="str">
        <f t="shared" si="122"/>
        <v/>
      </c>
      <c r="AM211" s="199" t="str">
        <f t="shared" si="122"/>
        <v/>
      </c>
      <c r="AN211" s="199" t="str">
        <f t="shared" si="122"/>
        <v/>
      </c>
      <c r="AO211" s="199" t="str">
        <f t="shared" ref="AO211:BF211" si="123">IF(AO194="","",AO194*AO195)</f>
        <v/>
      </c>
      <c r="AP211" s="199" t="str">
        <f t="shared" si="123"/>
        <v/>
      </c>
      <c r="AQ211" s="199" t="str">
        <f t="shared" si="123"/>
        <v/>
      </c>
      <c r="AR211" s="199" t="str">
        <f t="shared" si="123"/>
        <v/>
      </c>
      <c r="AS211" s="199" t="str">
        <f t="shared" si="123"/>
        <v/>
      </c>
      <c r="AT211" s="199" t="str">
        <f t="shared" si="123"/>
        <v/>
      </c>
      <c r="AU211" s="199" t="str">
        <f t="shared" si="123"/>
        <v/>
      </c>
      <c r="AV211" s="199" t="str">
        <f t="shared" si="123"/>
        <v/>
      </c>
      <c r="AW211" s="199" t="str">
        <f t="shared" si="123"/>
        <v/>
      </c>
      <c r="AX211" s="199" t="str">
        <f t="shared" si="123"/>
        <v/>
      </c>
      <c r="AY211" s="199" t="str">
        <f t="shared" si="123"/>
        <v/>
      </c>
      <c r="AZ211" s="199" t="str">
        <f t="shared" si="123"/>
        <v/>
      </c>
      <c r="BA211" s="199" t="str">
        <f t="shared" si="123"/>
        <v/>
      </c>
      <c r="BB211" s="199" t="str">
        <f t="shared" si="123"/>
        <v/>
      </c>
      <c r="BC211" s="199" t="str">
        <f t="shared" si="123"/>
        <v/>
      </c>
      <c r="BD211" s="199" t="str">
        <f t="shared" si="123"/>
        <v/>
      </c>
      <c r="BE211" s="199" t="str">
        <f t="shared" si="123"/>
        <v/>
      </c>
      <c r="BF211" s="200" t="str">
        <f t="shared" si="123"/>
        <v/>
      </c>
      <c r="BG211" s="1"/>
    </row>
    <row r="212" spans="1:59" ht="15.75" customHeight="1" x14ac:dyDescent="0.35">
      <c r="A212" s="1"/>
      <c r="B212" s="2"/>
      <c r="C212" s="333" t="s">
        <v>199</v>
      </c>
      <c r="D212" s="334"/>
      <c r="E212" s="334"/>
      <c r="F212" s="335"/>
      <c r="G212" s="336">
        <f t="shared" si="93"/>
        <v>0</v>
      </c>
      <c r="H212" s="336"/>
      <c r="I212" s="69" t="str">
        <f t="shared" ref="I212:AN212" si="124">IF(I165&gt;$G$13,"",SUM(I197:I211))</f>
        <v/>
      </c>
      <c r="J212" s="69" t="str">
        <f t="shared" si="124"/>
        <v/>
      </c>
      <c r="K212" s="69" t="str">
        <f t="shared" si="124"/>
        <v/>
      </c>
      <c r="L212" s="69" t="str">
        <f t="shared" si="124"/>
        <v/>
      </c>
      <c r="M212" s="69" t="str">
        <f t="shared" si="124"/>
        <v/>
      </c>
      <c r="N212" s="69" t="str">
        <f t="shared" si="124"/>
        <v/>
      </c>
      <c r="O212" s="69" t="str">
        <f t="shared" si="124"/>
        <v/>
      </c>
      <c r="P212" s="69" t="str">
        <f t="shared" si="124"/>
        <v/>
      </c>
      <c r="Q212" s="69" t="str">
        <f t="shared" si="124"/>
        <v/>
      </c>
      <c r="R212" s="69" t="str">
        <f t="shared" si="124"/>
        <v/>
      </c>
      <c r="S212" s="69" t="str">
        <f t="shared" si="124"/>
        <v/>
      </c>
      <c r="T212" s="69" t="str">
        <f t="shared" si="124"/>
        <v/>
      </c>
      <c r="U212" s="69" t="str">
        <f t="shared" si="124"/>
        <v/>
      </c>
      <c r="V212" s="69" t="str">
        <f t="shared" si="124"/>
        <v/>
      </c>
      <c r="W212" s="69" t="str">
        <f t="shared" si="124"/>
        <v/>
      </c>
      <c r="X212" s="69" t="str">
        <f t="shared" si="124"/>
        <v/>
      </c>
      <c r="Y212" s="69" t="str">
        <f t="shared" si="124"/>
        <v/>
      </c>
      <c r="Z212" s="69" t="str">
        <f t="shared" si="124"/>
        <v/>
      </c>
      <c r="AA212" s="69" t="str">
        <f t="shared" si="124"/>
        <v/>
      </c>
      <c r="AB212" s="69" t="str">
        <f t="shared" si="124"/>
        <v/>
      </c>
      <c r="AC212" s="69" t="str">
        <f t="shared" si="124"/>
        <v/>
      </c>
      <c r="AD212" s="69" t="str">
        <f t="shared" si="124"/>
        <v/>
      </c>
      <c r="AE212" s="69" t="str">
        <f t="shared" si="124"/>
        <v/>
      </c>
      <c r="AF212" s="69" t="str">
        <f t="shared" si="124"/>
        <v/>
      </c>
      <c r="AG212" s="69" t="str">
        <f t="shared" si="124"/>
        <v/>
      </c>
      <c r="AH212" s="69" t="str">
        <f t="shared" si="124"/>
        <v/>
      </c>
      <c r="AI212" s="69" t="str">
        <f t="shared" si="124"/>
        <v/>
      </c>
      <c r="AJ212" s="69" t="str">
        <f t="shared" si="124"/>
        <v/>
      </c>
      <c r="AK212" s="69" t="str">
        <f t="shared" si="124"/>
        <v/>
      </c>
      <c r="AL212" s="69" t="str">
        <f t="shared" si="124"/>
        <v/>
      </c>
      <c r="AM212" s="69" t="str">
        <f t="shared" si="124"/>
        <v/>
      </c>
      <c r="AN212" s="69" t="str">
        <f t="shared" si="124"/>
        <v/>
      </c>
      <c r="AO212" s="69" t="str">
        <f t="shared" ref="AO212:BF212" si="125">IF(AO165&gt;$G$13,"",SUM(AO197:AO211))</f>
        <v/>
      </c>
      <c r="AP212" s="69" t="str">
        <f t="shared" si="125"/>
        <v/>
      </c>
      <c r="AQ212" s="69" t="str">
        <f t="shared" si="125"/>
        <v/>
      </c>
      <c r="AR212" s="69" t="str">
        <f t="shared" si="125"/>
        <v/>
      </c>
      <c r="AS212" s="69" t="str">
        <f t="shared" si="125"/>
        <v/>
      </c>
      <c r="AT212" s="69" t="str">
        <f t="shared" si="125"/>
        <v/>
      </c>
      <c r="AU212" s="69" t="str">
        <f t="shared" si="125"/>
        <v/>
      </c>
      <c r="AV212" s="69" t="str">
        <f t="shared" si="125"/>
        <v/>
      </c>
      <c r="AW212" s="69" t="str">
        <f t="shared" si="125"/>
        <v/>
      </c>
      <c r="AX212" s="69" t="str">
        <f t="shared" si="125"/>
        <v/>
      </c>
      <c r="AY212" s="69" t="str">
        <f t="shared" si="125"/>
        <v/>
      </c>
      <c r="AZ212" s="69" t="str">
        <f t="shared" si="125"/>
        <v/>
      </c>
      <c r="BA212" s="69" t="str">
        <f t="shared" si="125"/>
        <v/>
      </c>
      <c r="BB212" s="69" t="str">
        <f t="shared" si="125"/>
        <v/>
      </c>
      <c r="BC212" s="69" t="str">
        <f t="shared" si="125"/>
        <v/>
      </c>
      <c r="BD212" s="69" t="str">
        <f t="shared" si="125"/>
        <v/>
      </c>
      <c r="BE212" s="69" t="str">
        <f t="shared" si="125"/>
        <v/>
      </c>
      <c r="BF212" s="69" t="str">
        <f t="shared" si="125"/>
        <v/>
      </c>
      <c r="BG212" s="1"/>
    </row>
    <row r="213" spans="1:59" ht="15.75" customHeight="1" x14ac:dyDescent="0.3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1"/>
    </row>
    <row r="214" spans="1:59" ht="15.75" customHeight="1" x14ac:dyDescent="0.3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1"/>
    </row>
    <row r="215" spans="1:59" ht="15.75" customHeight="1" x14ac:dyDescent="0.45">
      <c r="A215" s="1"/>
      <c r="B215" s="11" t="s">
        <v>172</v>
      </c>
      <c r="C215" s="12"/>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
    </row>
    <row r="216" spans="1:59" ht="15.75" customHeight="1" x14ac:dyDescent="0.45">
      <c r="A216" s="1"/>
      <c r="B216" s="306" t="str">
        <f>IF(COUNTIF(B218:H234,"Aviso")&gt;0,"Corregir","Ok")</f>
        <v>Ok</v>
      </c>
      <c r="C216" s="30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1"/>
    </row>
    <row r="217" spans="1:59" ht="15.75" customHeight="1" x14ac:dyDescent="0.35">
      <c r="A217" s="1"/>
      <c r="B217" s="2"/>
      <c r="C217" s="2"/>
      <c r="D217" s="2"/>
      <c r="E217" s="2"/>
      <c r="F217" s="2"/>
      <c r="G217" s="315" t="s">
        <v>8</v>
      </c>
      <c r="H217" s="315"/>
      <c r="I217" s="22">
        <f>+'Datos de Entrada'!$G$12</f>
        <v>0</v>
      </c>
      <c r="J217" s="22">
        <f t="shared" ref="J217:AO217" si="126">I217+1</f>
        <v>1</v>
      </c>
      <c r="K217" s="22">
        <f t="shared" si="126"/>
        <v>2</v>
      </c>
      <c r="L217" s="22">
        <f t="shared" si="126"/>
        <v>3</v>
      </c>
      <c r="M217" s="22">
        <f t="shared" si="126"/>
        <v>4</v>
      </c>
      <c r="N217" s="22">
        <f t="shared" si="126"/>
        <v>5</v>
      </c>
      <c r="O217" s="22">
        <f t="shared" si="126"/>
        <v>6</v>
      </c>
      <c r="P217" s="22">
        <f t="shared" si="126"/>
        <v>7</v>
      </c>
      <c r="Q217" s="22">
        <f t="shared" si="126"/>
        <v>8</v>
      </c>
      <c r="R217" s="22">
        <f t="shared" si="126"/>
        <v>9</v>
      </c>
      <c r="S217" s="22">
        <f t="shared" si="126"/>
        <v>10</v>
      </c>
      <c r="T217" s="22">
        <f t="shared" si="126"/>
        <v>11</v>
      </c>
      <c r="U217" s="22">
        <f t="shared" si="126"/>
        <v>12</v>
      </c>
      <c r="V217" s="22">
        <f t="shared" si="126"/>
        <v>13</v>
      </c>
      <c r="W217" s="22">
        <f t="shared" si="126"/>
        <v>14</v>
      </c>
      <c r="X217" s="22">
        <f t="shared" si="126"/>
        <v>15</v>
      </c>
      <c r="Y217" s="22">
        <f t="shared" si="126"/>
        <v>16</v>
      </c>
      <c r="Z217" s="22">
        <f t="shared" si="126"/>
        <v>17</v>
      </c>
      <c r="AA217" s="22">
        <f t="shared" si="126"/>
        <v>18</v>
      </c>
      <c r="AB217" s="22">
        <f t="shared" si="126"/>
        <v>19</v>
      </c>
      <c r="AC217" s="22">
        <f t="shared" si="126"/>
        <v>20</v>
      </c>
      <c r="AD217" s="22">
        <f t="shared" si="126"/>
        <v>21</v>
      </c>
      <c r="AE217" s="22">
        <f t="shared" si="126"/>
        <v>22</v>
      </c>
      <c r="AF217" s="22">
        <f t="shared" si="126"/>
        <v>23</v>
      </c>
      <c r="AG217" s="22">
        <f t="shared" si="126"/>
        <v>24</v>
      </c>
      <c r="AH217" s="22">
        <f t="shared" si="126"/>
        <v>25</v>
      </c>
      <c r="AI217" s="22">
        <f t="shared" si="126"/>
        <v>26</v>
      </c>
      <c r="AJ217" s="22">
        <f t="shared" si="126"/>
        <v>27</v>
      </c>
      <c r="AK217" s="22">
        <f t="shared" si="126"/>
        <v>28</v>
      </c>
      <c r="AL217" s="22">
        <f t="shared" si="126"/>
        <v>29</v>
      </c>
      <c r="AM217" s="22">
        <f t="shared" si="126"/>
        <v>30</v>
      </c>
      <c r="AN217" s="22">
        <f t="shared" si="126"/>
        <v>31</v>
      </c>
      <c r="AO217" s="22">
        <f t="shared" si="126"/>
        <v>32</v>
      </c>
      <c r="AP217" s="22">
        <f t="shared" ref="AP217:BF217" si="127">AO217+1</f>
        <v>33</v>
      </c>
      <c r="AQ217" s="22">
        <f t="shared" si="127"/>
        <v>34</v>
      </c>
      <c r="AR217" s="22">
        <f t="shared" si="127"/>
        <v>35</v>
      </c>
      <c r="AS217" s="22">
        <f t="shared" si="127"/>
        <v>36</v>
      </c>
      <c r="AT217" s="22">
        <f t="shared" si="127"/>
        <v>37</v>
      </c>
      <c r="AU217" s="22">
        <f t="shared" si="127"/>
        <v>38</v>
      </c>
      <c r="AV217" s="22">
        <f t="shared" si="127"/>
        <v>39</v>
      </c>
      <c r="AW217" s="22">
        <f t="shared" si="127"/>
        <v>40</v>
      </c>
      <c r="AX217" s="22">
        <f t="shared" si="127"/>
        <v>41</v>
      </c>
      <c r="AY217" s="22">
        <f t="shared" si="127"/>
        <v>42</v>
      </c>
      <c r="AZ217" s="22">
        <f t="shared" si="127"/>
        <v>43</v>
      </c>
      <c r="BA217" s="22">
        <f t="shared" si="127"/>
        <v>44</v>
      </c>
      <c r="BB217" s="22">
        <f t="shared" si="127"/>
        <v>45</v>
      </c>
      <c r="BC217" s="22">
        <f t="shared" si="127"/>
        <v>46</v>
      </c>
      <c r="BD217" s="22">
        <f t="shared" si="127"/>
        <v>47</v>
      </c>
      <c r="BE217" s="22">
        <f t="shared" si="127"/>
        <v>48</v>
      </c>
      <c r="BF217" s="22">
        <f t="shared" si="127"/>
        <v>49</v>
      </c>
      <c r="BG217" s="1"/>
    </row>
    <row r="218" spans="1:59" ht="15.75" customHeight="1" x14ac:dyDescent="0.35">
      <c r="A218" s="211"/>
      <c r="B218" s="16"/>
      <c r="C218" s="2"/>
      <c r="D218" s="2"/>
      <c r="E218" s="55"/>
      <c r="F218" s="16" t="s">
        <v>200</v>
      </c>
      <c r="G218" s="310">
        <f>G66</f>
        <v>0</v>
      </c>
      <c r="H218" s="310"/>
      <c r="I218" s="69" t="str">
        <f t="shared" ref="I218:AN218" si="128">IF(I217&gt;$G$13,"",I66)</f>
        <v/>
      </c>
      <c r="J218" s="69" t="str">
        <f t="shared" si="128"/>
        <v/>
      </c>
      <c r="K218" s="69" t="str">
        <f t="shared" si="128"/>
        <v/>
      </c>
      <c r="L218" s="69" t="str">
        <f t="shared" si="128"/>
        <v/>
      </c>
      <c r="M218" s="69" t="str">
        <f t="shared" si="128"/>
        <v/>
      </c>
      <c r="N218" s="69" t="str">
        <f t="shared" si="128"/>
        <v/>
      </c>
      <c r="O218" s="69" t="str">
        <f t="shared" si="128"/>
        <v/>
      </c>
      <c r="P218" s="69" t="str">
        <f t="shared" si="128"/>
        <v/>
      </c>
      <c r="Q218" s="69" t="str">
        <f t="shared" si="128"/>
        <v/>
      </c>
      <c r="R218" s="69" t="str">
        <f t="shared" si="128"/>
        <v/>
      </c>
      <c r="S218" s="69" t="str">
        <f t="shared" si="128"/>
        <v/>
      </c>
      <c r="T218" s="69" t="str">
        <f t="shared" si="128"/>
        <v/>
      </c>
      <c r="U218" s="69" t="str">
        <f t="shared" si="128"/>
        <v/>
      </c>
      <c r="V218" s="69" t="str">
        <f t="shared" si="128"/>
        <v/>
      </c>
      <c r="W218" s="69" t="str">
        <f t="shared" si="128"/>
        <v/>
      </c>
      <c r="X218" s="69" t="str">
        <f t="shared" si="128"/>
        <v/>
      </c>
      <c r="Y218" s="69" t="str">
        <f t="shared" si="128"/>
        <v/>
      </c>
      <c r="Z218" s="69" t="str">
        <f t="shared" si="128"/>
        <v/>
      </c>
      <c r="AA218" s="69" t="str">
        <f t="shared" si="128"/>
        <v/>
      </c>
      <c r="AB218" s="69" t="str">
        <f t="shared" si="128"/>
        <v/>
      </c>
      <c r="AC218" s="69" t="str">
        <f t="shared" si="128"/>
        <v/>
      </c>
      <c r="AD218" s="69" t="str">
        <f t="shared" si="128"/>
        <v/>
      </c>
      <c r="AE218" s="69" t="str">
        <f t="shared" si="128"/>
        <v/>
      </c>
      <c r="AF218" s="69" t="str">
        <f t="shared" si="128"/>
        <v/>
      </c>
      <c r="AG218" s="69" t="str">
        <f t="shared" si="128"/>
        <v/>
      </c>
      <c r="AH218" s="69" t="str">
        <f t="shared" si="128"/>
        <v/>
      </c>
      <c r="AI218" s="69" t="str">
        <f t="shared" si="128"/>
        <v/>
      </c>
      <c r="AJ218" s="69" t="str">
        <f t="shared" si="128"/>
        <v/>
      </c>
      <c r="AK218" s="69" t="str">
        <f t="shared" si="128"/>
        <v/>
      </c>
      <c r="AL218" s="69" t="str">
        <f t="shared" si="128"/>
        <v/>
      </c>
      <c r="AM218" s="69" t="str">
        <f t="shared" si="128"/>
        <v/>
      </c>
      <c r="AN218" s="69" t="str">
        <f t="shared" si="128"/>
        <v/>
      </c>
      <c r="AO218" s="69" t="str">
        <f t="shared" ref="AO218:BF218" si="129">IF(AO217&gt;$G$13,"",AO66)</f>
        <v/>
      </c>
      <c r="AP218" s="69" t="str">
        <f t="shared" si="129"/>
        <v/>
      </c>
      <c r="AQ218" s="69" t="str">
        <f t="shared" si="129"/>
        <v/>
      </c>
      <c r="AR218" s="69" t="str">
        <f t="shared" si="129"/>
        <v/>
      </c>
      <c r="AS218" s="69" t="str">
        <f t="shared" si="129"/>
        <v/>
      </c>
      <c r="AT218" s="69" t="str">
        <f t="shared" si="129"/>
        <v/>
      </c>
      <c r="AU218" s="69" t="str">
        <f t="shared" si="129"/>
        <v/>
      </c>
      <c r="AV218" s="69" t="str">
        <f t="shared" si="129"/>
        <v/>
      </c>
      <c r="AW218" s="69" t="str">
        <f t="shared" si="129"/>
        <v/>
      </c>
      <c r="AX218" s="69" t="str">
        <f t="shared" si="129"/>
        <v/>
      </c>
      <c r="AY218" s="69" t="str">
        <f t="shared" si="129"/>
        <v/>
      </c>
      <c r="AZ218" s="69" t="str">
        <f t="shared" si="129"/>
        <v/>
      </c>
      <c r="BA218" s="69" t="str">
        <f t="shared" si="129"/>
        <v/>
      </c>
      <c r="BB218" s="69" t="str">
        <f t="shared" si="129"/>
        <v/>
      </c>
      <c r="BC218" s="69" t="str">
        <f t="shared" si="129"/>
        <v/>
      </c>
      <c r="BD218" s="69" t="str">
        <f t="shared" si="129"/>
        <v/>
      </c>
      <c r="BE218" s="69" t="str">
        <f t="shared" si="129"/>
        <v/>
      </c>
      <c r="BF218" s="69" t="str">
        <f t="shared" si="129"/>
        <v/>
      </c>
      <c r="BG218" s="1"/>
    </row>
    <row r="219" spans="1:59" ht="15.75" customHeight="1" x14ac:dyDescent="0.35">
      <c r="A219" s="211">
        <v>0.3</v>
      </c>
      <c r="B219" s="2"/>
      <c r="C219" s="27" t="s">
        <v>174</v>
      </c>
      <c r="D219" s="2"/>
      <c r="E219" s="55"/>
      <c r="F219" s="16" t="s">
        <v>176</v>
      </c>
      <c r="G219" s="310">
        <f>SUM(I219:BF219)</f>
        <v>0</v>
      </c>
      <c r="H219" s="310"/>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24"/>
      <c r="AN219" s="24"/>
      <c r="AO219" s="24"/>
      <c r="AP219" s="24"/>
      <c r="AQ219" s="24"/>
      <c r="AR219" s="24"/>
      <c r="AS219" s="24"/>
      <c r="AT219" s="24"/>
      <c r="AU219" s="24"/>
      <c r="AV219" s="24"/>
      <c r="AW219" s="24"/>
      <c r="AX219" s="24"/>
      <c r="AY219" s="24"/>
      <c r="AZ219" s="24"/>
      <c r="BA219" s="24"/>
      <c r="BB219" s="24"/>
      <c r="BC219" s="24"/>
      <c r="BD219" s="24"/>
      <c r="BE219" s="24"/>
      <c r="BF219" s="24"/>
      <c r="BG219" s="1"/>
    </row>
    <row r="220" spans="1:59" ht="15.75" customHeight="1" x14ac:dyDescent="0.35">
      <c r="A220" s="211">
        <v>0.4</v>
      </c>
      <c r="B220" s="2" t="str">
        <f>IF(OR(C220&lt;0%,C220&gt;85%,ISTEXT(C220)),"Aviso","")</f>
        <v/>
      </c>
      <c r="C220" s="164"/>
      <c r="D220" s="2" t="s">
        <v>175</v>
      </c>
      <c r="E220" s="2"/>
      <c r="F220" s="16" t="s">
        <v>246</v>
      </c>
      <c r="G220" s="310">
        <f>SUM(I220:BF220)</f>
        <v>0</v>
      </c>
      <c r="H220" s="310"/>
      <c r="I220" s="69" t="str">
        <f t="shared" ref="I220:AN220" si="130">IF(I217&gt;$G$13,"",I219*$C$220)</f>
        <v/>
      </c>
      <c r="J220" s="69" t="str">
        <f t="shared" si="130"/>
        <v/>
      </c>
      <c r="K220" s="69" t="str">
        <f t="shared" si="130"/>
        <v/>
      </c>
      <c r="L220" s="69" t="str">
        <f t="shared" si="130"/>
        <v/>
      </c>
      <c r="M220" s="69" t="str">
        <f t="shared" si="130"/>
        <v/>
      </c>
      <c r="N220" s="69" t="str">
        <f t="shared" si="130"/>
        <v/>
      </c>
      <c r="O220" s="69" t="str">
        <f t="shared" si="130"/>
        <v/>
      </c>
      <c r="P220" s="69" t="str">
        <f t="shared" si="130"/>
        <v/>
      </c>
      <c r="Q220" s="69" t="str">
        <f t="shared" si="130"/>
        <v/>
      </c>
      <c r="R220" s="69" t="str">
        <f t="shared" si="130"/>
        <v/>
      </c>
      <c r="S220" s="69" t="str">
        <f t="shared" si="130"/>
        <v/>
      </c>
      <c r="T220" s="69" t="str">
        <f t="shared" si="130"/>
        <v/>
      </c>
      <c r="U220" s="69" t="str">
        <f t="shared" si="130"/>
        <v/>
      </c>
      <c r="V220" s="69" t="str">
        <f t="shared" si="130"/>
        <v/>
      </c>
      <c r="W220" s="69" t="str">
        <f t="shared" si="130"/>
        <v/>
      </c>
      <c r="X220" s="69" t="str">
        <f t="shared" si="130"/>
        <v/>
      </c>
      <c r="Y220" s="69" t="str">
        <f t="shared" si="130"/>
        <v/>
      </c>
      <c r="Z220" s="69" t="str">
        <f t="shared" si="130"/>
        <v/>
      </c>
      <c r="AA220" s="69" t="str">
        <f t="shared" si="130"/>
        <v/>
      </c>
      <c r="AB220" s="69" t="str">
        <f t="shared" si="130"/>
        <v/>
      </c>
      <c r="AC220" s="69" t="str">
        <f t="shared" si="130"/>
        <v/>
      </c>
      <c r="AD220" s="69" t="str">
        <f t="shared" si="130"/>
        <v/>
      </c>
      <c r="AE220" s="69" t="str">
        <f t="shared" si="130"/>
        <v/>
      </c>
      <c r="AF220" s="69" t="str">
        <f t="shared" si="130"/>
        <v/>
      </c>
      <c r="AG220" s="69" t="str">
        <f t="shared" si="130"/>
        <v/>
      </c>
      <c r="AH220" s="69" t="str">
        <f t="shared" si="130"/>
        <v/>
      </c>
      <c r="AI220" s="69" t="str">
        <f t="shared" si="130"/>
        <v/>
      </c>
      <c r="AJ220" s="69" t="str">
        <f t="shared" si="130"/>
        <v/>
      </c>
      <c r="AK220" s="69" t="str">
        <f t="shared" si="130"/>
        <v/>
      </c>
      <c r="AL220" s="69" t="str">
        <f t="shared" si="130"/>
        <v/>
      </c>
      <c r="AM220" s="69" t="str">
        <f t="shared" si="130"/>
        <v/>
      </c>
      <c r="AN220" s="69" t="str">
        <f t="shared" si="130"/>
        <v/>
      </c>
      <c r="AO220" s="69" t="str">
        <f t="shared" ref="AO220:BF220" si="131">IF(AO217&gt;$G$13,"",AO219*$C$220)</f>
        <v/>
      </c>
      <c r="AP220" s="69" t="str">
        <f t="shared" si="131"/>
        <v/>
      </c>
      <c r="AQ220" s="69" t="str">
        <f t="shared" si="131"/>
        <v/>
      </c>
      <c r="AR220" s="69" t="str">
        <f t="shared" si="131"/>
        <v/>
      </c>
      <c r="AS220" s="69" t="str">
        <f t="shared" si="131"/>
        <v/>
      </c>
      <c r="AT220" s="69" t="str">
        <f t="shared" si="131"/>
        <v/>
      </c>
      <c r="AU220" s="69" t="str">
        <f t="shared" si="131"/>
        <v/>
      </c>
      <c r="AV220" s="69" t="str">
        <f t="shared" si="131"/>
        <v/>
      </c>
      <c r="AW220" s="69" t="str">
        <f t="shared" si="131"/>
        <v/>
      </c>
      <c r="AX220" s="69" t="str">
        <f t="shared" si="131"/>
        <v/>
      </c>
      <c r="AY220" s="69" t="str">
        <f t="shared" si="131"/>
        <v/>
      </c>
      <c r="AZ220" s="69" t="str">
        <f t="shared" si="131"/>
        <v/>
      </c>
      <c r="BA220" s="69" t="str">
        <f t="shared" si="131"/>
        <v/>
      </c>
      <c r="BB220" s="69" t="str">
        <f t="shared" si="131"/>
        <v/>
      </c>
      <c r="BC220" s="69" t="str">
        <f t="shared" si="131"/>
        <v/>
      </c>
      <c r="BD220" s="69" t="str">
        <f t="shared" si="131"/>
        <v/>
      </c>
      <c r="BE220" s="69" t="str">
        <f t="shared" si="131"/>
        <v/>
      </c>
      <c r="BF220" s="69" t="str">
        <f t="shared" si="131"/>
        <v/>
      </c>
      <c r="BG220" s="1"/>
    </row>
    <row r="221" spans="1:59" ht="15.75" customHeight="1" x14ac:dyDescent="0.35">
      <c r="A221" s="212"/>
      <c r="B221" s="2" t="str">
        <f>IF(OR(C221&lt;0%,C221&gt;85%,ISTEXT(C221)),"Aviso","")</f>
        <v/>
      </c>
      <c r="C221" s="164"/>
      <c r="D221" s="2" t="s">
        <v>173</v>
      </c>
      <c r="E221" s="2"/>
      <c r="F221" s="16" t="s">
        <v>177</v>
      </c>
      <c r="G221" s="310">
        <f>SUM(I221:BF221)</f>
        <v>0</v>
      </c>
      <c r="H221" s="310"/>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24"/>
      <c r="AN221" s="24"/>
      <c r="AO221" s="24"/>
      <c r="AP221" s="24"/>
      <c r="AQ221" s="24"/>
      <c r="AR221" s="24"/>
      <c r="AS221" s="24"/>
      <c r="AT221" s="24"/>
      <c r="AU221" s="24"/>
      <c r="AV221" s="24"/>
      <c r="AW221" s="24"/>
      <c r="AX221" s="24"/>
      <c r="AY221" s="24"/>
      <c r="AZ221" s="24"/>
      <c r="BA221" s="24"/>
      <c r="BB221" s="24"/>
      <c r="BC221" s="24"/>
      <c r="BD221" s="24"/>
      <c r="BE221" s="24"/>
      <c r="BF221" s="173"/>
      <c r="BG221" s="1"/>
    </row>
    <row r="222" spans="1:59" ht="15.75" customHeight="1" x14ac:dyDescent="0.35">
      <c r="A222" s="1"/>
      <c r="B222" s="2"/>
      <c r="C222" s="27"/>
      <c r="D222" s="2"/>
      <c r="E222" s="2"/>
      <c r="F222" s="16" t="s">
        <v>247</v>
      </c>
      <c r="G222" s="310">
        <f>SUM(I222:BF222)</f>
        <v>0</v>
      </c>
      <c r="H222" s="310"/>
      <c r="I222" s="69" t="str">
        <f t="shared" ref="I222:AN222" si="132">IF(I217&gt;$G$13,"",I221*$C$221)</f>
        <v/>
      </c>
      <c r="J222" s="69" t="str">
        <f t="shared" si="132"/>
        <v/>
      </c>
      <c r="K222" s="69" t="str">
        <f t="shared" si="132"/>
        <v/>
      </c>
      <c r="L222" s="69" t="str">
        <f t="shared" si="132"/>
        <v/>
      </c>
      <c r="M222" s="69" t="str">
        <f t="shared" si="132"/>
        <v/>
      </c>
      <c r="N222" s="69" t="str">
        <f t="shared" si="132"/>
        <v/>
      </c>
      <c r="O222" s="69" t="str">
        <f t="shared" si="132"/>
        <v/>
      </c>
      <c r="P222" s="69" t="str">
        <f t="shared" si="132"/>
        <v/>
      </c>
      <c r="Q222" s="69" t="str">
        <f t="shared" si="132"/>
        <v/>
      </c>
      <c r="R222" s="69" t="str">
        <f t="shared" si="132"/>
        <v/>
      </c>
      <c r="S222" s="69" t="str">
        <f t="shared" si="132"/>
        <v/>
      </c>
      <c r="T222" s="69" t="str">
        <f t="shared" si="132"/>
        <v/>
      </c>
      <c r="U222" s="69" t="str">
        <f t="shared" si="132"/>
        <v/>
      </c>
      <c r="V222" s="69" t="str">
        <f t="shared" si="132"/>
        <v/>
      </c>
      <c r="W222" s="69" t="str">
        <f t="shared" si="132"/>
        <v/>
      </c>
      <c r="X222" s="69" t="str">
        <f t="shared" si="132"/>
        <v/>
      </c>
      <c r="Y222" s="69" t="str">
        <f t="shared" si="132"/>
        <v/>
      </c>
      <c r="Z222" s="69" t="str">
        <f t="shared" si="132"/>
        <v/>
      </c>
      <c r="AA222" s="69" t="str">
        <f t="shared" si="132"/>
        <v/>
      </c>
      <c r="AB222" s="69" t="str">
        <f t="shared" si="132"/>
        <v/>
      </c>
      <c r="AC222" s="69" t="str">
        <f t="shared" si="132"/>
        <v/>
      </c>
      <c r="AD222" s="69" t="str">
        <f t="shared" si="132"/>
        <v/>
      </c>
      <c r="AE222" s="69" t="str">
        <f t="shared" si="132"/>
        <v/>
      </c>
      <c r="AF222" s="69" t="str">
        <f t="shared" si="132"/>
        <v/>
      </c>
      <c r="AG222" s="69" t="str">
        <f t="shared" si="132"/>
        <v/>
      </c>
      <c r="AH222" s="69" t="str">
        <f t="shared" si="132"/>
        <v/>
      </c>
      <c r="AI222" s="69" t="str">
        <f t="shared" si="132"/>
        <v/>
      </c>
      <c r="AJ222" s="69" t="str">
        <f t="shared" si="132"/>
        <v/>
      </c>
      <c r="AK222" s="69" t="str">
        <f t="shared" si="132"/>
        <v/>
      </c>
      <c r="AL222" s="69" t="str">
        <f t="shared" si="132"/>
        <v/>
      </c>
      <c r="AM222" s="69" t="str">
        <f t="shared" si="132"/>
        <v/>
      </c>
      <c r="AN222" s="69" t="str">
        <f t="shared" si="132"/>
        <v/>
      </c>
      <c r="AO222" s="69" t="str">
        <f t="shared" ref="AO222:BF222" si="133">IF(AO217&gt;$G$13,"",AO221*$C$221)</f>
        <v/>
      </c>
      <c r="AP222" s="69" t="str">
        <f t="shared" si="133"/>
        <v/>
      </c>
      <c r="AQ222" s="69" t="str">
        <f t="shared" si="133"/>
        <v/>
      </c>
      <c r="AR222" s="69" t="str">
        <f t="shared" si="133"/>
        <v/>
      </c>
      <c r="AS222" s="69" t="str">
        <f t="shared" si="133"/>
        <v/>
      </c>
      <c r="AT222" s="69" t="str">
        <f t="shared" si="133"/>
        <v/>
      </c>
      <c r="AU222" s="69" t="str">
        <f t="shared" si="133"/>
        <v/>
      </c>
      <c r="AV222" s="69" t="str">
        <f t="shared" si="133"/>
        <v/>
      </c>
      <c r="AW222" s="69" t="str">
        <f t="shared" si="133"/>
        <v/>
      </c>
      <c r="AX222" s="69" t="str">
        <f t="shared" si="133"/>
        <v/>
      </c>
      <c r="AY222" s="69" t="str">
        <f t="shared" si="133"/>
        <v/>
      </c>
      <c r="AZ222" s="69" t="str">
        <f t="shared" si="133"/>
        <v/>
      </c>
      <c r="BA222" s="69" t="str">
        <f t="shared" si="133"/>
        <v/>
      </c>
      <c r="BB222" s="69" t="str">
        <f t="shared" si="133"/>
        <v/>
      </c>
      <c r="BC222" s="69" t="str">
        <f t="shared" si="133"/>
        <v/>
      </c>
      <c r="BD222" s="69" t="str">
        <f t="shared" si="133"/>
        <v/>
      </c>
      <c r="BE222" s="69" t="str">
        <f t="shared" si="133"/>
        <v/>
      </c>
      <c r="BF222" s="182" t="str">
        <f t="shared" si="133"/>
        <v/>
      </c>
      <c r="BG222" s="1"/>
    </row>
    <row r="223" spans="1:59" ht="15.75" customHeight="1" x14ac:dyDescent="0.35">
      <c r="A223" s="1"/>
      <c r="B223" s="2"/>
      <c r="C223" s="27"/>
      <c r="D223" s="2"/>
      <c r="E223" s="2"/>
      <c r="F223" s="55"/>
      <c r="G223" s="213"/>
      <c r="H223" s="213"/>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1"/>
    </row>
    <row r="224" spans="1:59" ht="15.75" customHeight="1" x14ac:dyDescent="0.35">
      <c r="A224" s="1"/>
      <c r="B224" s="2"/>
      <c r="C224" s="27"/>
      <c r="D224" s="2"/>
      <c r="E224" s="2"/>
      <c r="F224" s="16" t="s">
        <v>178</v>
      </c>
      <c r="G224" s="310">
        <f>SUM(I224:BF224)</f>
        <v>0</v>
      </c>
      <c r="H224" s="310"/>
      <c r="I224" s="214">
        <v>0</v>
      </c>
      <c r="J224" s="214">
        <v>0</v>
      </c>
      <c r="K224" s="214">
        <v>0</v>
      </c>
      <c r="L224" s="214">
        <v>0</v>
      </c>
      <c r="M224" s="214">
        <v>0</v>
      </c>
      <c r="N224" s="214">
        <v>0</v>
      </c>
      <c r="O224" s="214">
        <v>0</v>
      </c>
      <c r="P224" s="214">
        <v>0</v>
      </c>
      <c r="Q224" s="214">
        <v>0</v>
      </c>
      <c r="R224" s="214">
        <v>0</v>
      </c>
      <c r="S224" s="214">
        <v>0</v>
      </c>
      <c r="T224" s="214">
        <v>0</v>
      </c>
      <c r="U224" s="214">
        <v>0</v>
      </c>
      <c r="V224" s="214">
        <v>0</v>
      </c>
      <c r="W224" s="214">
        <v>0</v>
      </c>
      <c r="X224" s="214">
        <v>0</v>
      </c>
      <c r="Y224" s="214">
        <v>0</v>
      </c>
      <c r="Z224" s="214">
        <v>0</v>
      </c>
      <c r="AA224" s="214">
        <v>0</v>
      </c>
      <c r="AB224" s="214">
        <v>0</v>
      </c>
      <c r="AC224" s="214">
        <v>0</v>
      </c>
      <c r="AD224" s="214">
        <v>0</v>
      </c>
      <c r="AE224" s="214">
        <v>0</v>
      </c>
      <c r="AF224" s="214">
        <v>0</v>
      </c>
      <c r="AG224" s="214">
        <v>0</v>
      </c>
      <c r="AH224" s="214">
        <v>0</v>
      </c>
      <c r="AI224" s="214">
        <v>0</v>
      </c>
      <c r="AJ224" s="214">
        <v>0</v>
      </c>
      <c r="AK224" s="214">
        <v>0</v>
      </c>
      <c r="AL224" s="214">
        <v>0</v>
      </c>
      <c r="AM224" s="59"/>
      <c r="AN224" s="59"/>
      <c r="AO224" s="59"/>
      <c r="AP224" s="59"/>
      <c r="AQ224" s="59"/>
      <c r="AR224" s="59"/>
      <c r="AS224" s="59"/>
      <c r="AT224" s="59"/>
      <c r="AU224" s="59"/>
      <c r="AV224" s="215"/>
      <c r="AW224" s="215"/>
      <c r="AX224" s="215"/>
      <c r="AY224" s="215"/>
      <c r="AZ224" s="215"/>
      <c r="BA224" s="215"/>
      <c r="BB224" s="215"/>
      <c r="BC224" s="215"/>
      <c r="BD224" s="215"/>
      <c r="BE224" s="215"/>
      <c r="BF224" s="215"/>
      <c r="BG224" s="1"/>
    </row>
    <row r="225" spans="1:59" ht="15.75" customHeight="1" x14ac:dyDescent="0.35">
      <c r="A225" s="1"/>
      <c r="B225" s="2"/>
      <c r="C225" s="27"/>
      <c r="D225" s="2"/>
      <c r="E225" s="2"/>
      <c r="F225" s="16" t="s">
        <v>180</v>
      </c>
      <c r="G225" s="310">
        <f>SUM(I225:BF225)</f>
        <v>0</v>
      </c>
      <c r="H225" s="310"/>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59"/>
      <c r="AN225" s="59"/>
      <c r="AO225" s="59"/>
      <c r="AP225" s="59"/>
      <c r="AQ225" s="59"/>
      <c r="AR225" s="59"/>
      <c r="AS225" s="59"/>
      <c r="AT225" s="59"/>
      <c r="AU225" s="59"/>
      <c r="AV225" s="215"/>
      <c r="AW225" s="215"/>
      <c r="AX225" s="215"/>
      <c r="AY225" s="215"/>
      <c r="AZ225" s="215"/>
      <c r="BA225" s="215"/>
      <c r="BB225" s="215"/>
      <c r="BC225" s="215"/>
      <c r="BD225" s="215"/>
      <c r="BE225" s="215"/>
      <c r="BF225" s="215"/>
      <c r="BG225" s="1"/>
    </row>
    <row r="226" spans="1:59" ht="15.75" customHeight="1" x14ac:dyDescent="0.35">
      <c r="A226" s="1"/>
      <c r="B226" s="2"/>
      <c r="C226" s="27"/>
      <c r="D226" s="2"/>
      <c r="E226" s="2"/>
      <c r="F226" s="16" t="s">
        <v>182</v>
      </c>
      <c r="G226" s="310">
        <f>SUM(I226:BF226)</f>
        <v>0</v>
      </c>
      <c r="H226" s="310"/>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59"/>
      <c r="AN226" s="59"/>
      <c r="AO226" s="59"/>
      <c r="AP226" s="59"/>
      <c r="AQ226" s="59"/>
      <c r="AR226" s="59"/>
      <c r="AS226" s="59"/>
      <c r="AT226" s="59"/>
      <c r="AU226" s="59"/>
      <c r="AV226" s="215"/>
      <c r="AW226" s="215"/>
      <c r="AX226" s="215"/>
      <c r="AY226" s="215"/>
      <c r="AZ226" s="215"/>
      <c r="BA226" s="215"/>
      <c r="BB226" s="215"/>
      <c r="BC226" s="215"/>
      <c r="BD226" s="215"/>
      <c r="BE226" s="215"/>
      <c r="BF226" s="215"/>
      <c r="BG226" s="1"/>
    </row>
    <row r="227" spans="1:59" ht="15.75" customHeight="1" x14ac:dyDescent="0.35">
      <c r="A227" s="1"/>
      <c r="B227" s="2"/>
      <c r="C227" s="27"/>
      <c r="D227" s="2"/>
      <c r="E227" s="2"/>
      <c r="F227" s="16"/>
      <c r="G227" s="216"/>
      <c r="H227" s="216"/>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1"/>
    </row>
    <row r="228" spans="1:59" ht="15.75" customHeight="1" x14ac:dyDescent="0.35">
      <c r="A228" s="1"/>
      <c r="B228" s="2"/>
      <c r="C228" s="27"/>
      <c r="D228" s="2"/>
      <c r="E228" s="2"/>
      <c r="F228" s="16" t="s">
        <v>29</v>
      </c>
      <c r="G228" s="310">
        <f>SUM(I228:BF228)</f>
        <v>0</v>
      </c>
      <c r="H228" s="310"/>
      <c r="I228" s="217" t="str">
        <f t="shared" ref="I228:AN228" si="134">IF(I217&gt;$G$13,"",I220+I222+I224+I225+I226)</f>
        <v/>
      </c>
      <c r="J228" s="217" t="str">
        <f t="shared" si="134"/>
        <v/>
      </c>
      <c r="K228" s="217" t="str">
        <f t="shared" si="134"/>
        <v/>
      </c>
      <c r="L228" s="217" t="str">
        <f t="shared" si="134"/>
        <v/>
      </c>
      <c r="M228" s="217" t="str">
        <f t="shared" si="134"/>
        <v/>
      </c>
      <c r="N228" s="217" t="str">
        <f t="shared" si="134"/>
        <v/>
      </c>
      <c r="O228" s="217" t="str">
        <f t="shared" si="134"/>
        <v/>
      </c>
      <c r="P228" s="217" t="str">
        <f t="shared" si="134"/>
        <v/>
      </c>
      <c r="Q228" s="217" t="str">
        <f t="shared" si="134"/>
        <v/>
      </c>
      <c r="R228" s="217" t="str">
        <f t="shared" si="134"/>
        <v/>
      </c>
      <c r="S228" s="217" t="str">
        <f t="shared" si="134"/>
        <v/>
      </c>
      <c r="T228" s="217" t="str">
        <f t="shared" si="134"/>
        <v/>
      </c>
      <c r="U228" s="217" t="str">
        <f t="shared" si="134"/>
        <v/>
      </c>
      <c r="V228" s="217" t="str">
        <f t="shared" si="134"/>
        <v/>
      </c>
      <c r="W228" s="217" t="str">
        <f t="shared" si="134"/>
        <v/>
      </c>
      <c r="X228" s="217" t="str">
        <f t="shared" si="134"/>
        <v/>
      </c>
      <c r="Y228" s="217" t="str">
        <f t="shared" si="134"/>
        <v/>
      </c>
      <c r="Z228" s="217" t="str">
        <f t="shared" si="134"/>
        <v/>
      </c>
      <c r="AA228" s="217" t="str">
        <f t="shared" si="134"/>
        <v/>
      </c>
      <c r="AB228" s="217" t="str">
        <f t="shared" si="134"/>
        <v/>
      </c>
      <c r="AC228" s="217" t="str">
        <f t="shared" si="134"/>
        <v/>
      </c>
      <c r="AD228" s="217" t="str">
        <f t="shared" si="134"/>
        <v/>
      </c>
      <c r="AE228" s="217" t="str">
        <f t="shared" si="134"/>
        <v/>
      </c>
      <c r="AF228" s="217" t="str">
        <f t="shared" si="134"/>
        <v/>
      </c>
      <c r="AG228" s="217" t="str">
        <f t="shared" si="134"/>
        <v/>
      </c>
      <c r="AH228" s="217" t="str">
        <f t="shared" si="134"/>
        <v/>
      </c>
      <c r="AI228" s="217" t="str">
        <f t="shared" si="134"/>
        <v/>
      </c>
      <c r="AJ228" s="217" t="str">
        <f t="shared" si="134"/>
        <v/>
      </c>
      <c r="AK228" s="217" t="str">
        <f t="shared" si="134"/>
        <v/>
      </c>
      <c r="AL228" s="217" t="str">
        <f t="shared" si="134"/>
        <v/>
      </c>
      <c r="AM228" s="217" t="str">
        <f t="shared" si="134"/>
        <v/>
      </c>
      <c r="AN228" s="217" t="str">
        <f t="shared" si="134"/>
        <v/>
      </c>
      <c r="AO228" s="217" t="str">
        <f t="shared" ref="AO228:BF228" si="135">IF(AO217&gt;$G$13,"",AO220+AO222+AO224+AO225+AO226)</f>
        <v/>
      </c>
      <c r="AP228" s="217" t="str">
        <f t="shared" si="135"/>
        <v/>
      </c>
      <c r="AQ228" s="217" t="str">
        <f t="shared" si="135"/>
        <v/>
      </c>
      <c r="AR228" s="217" t="str">
        <f t="shared" si="135"/>
        <v/>
      </c>
      <c r="AS228" s="217" t="str">
        <f t="shared" si="135"/>
        <v/>
      </c>
      <c r="AT228" s="217" t="str">
        <f t="shared" si="135"/>
        <v/>
      </c>
      <c r="AU228" s="217" t="str">
        <f t="shared" si="135"/>
        <v/>
      </c>
      <c r="AV228" s="218" t="str">
        <f t="shared" si="135"/>
        <v/>
      </c>
      <c r="AW228" s="218" t="str">
        <f t="shared" si="135"/>
        <v/>
      </c>
      <c r="AX228" s="218" t="str">
        <f t="shared" si="135"/>
        <v/>
      </c>
      <c r="AY228" s="218" t="str">
        <f t="shared" si="135"/>
        <v/>
      </c>
      <c r="AZ228" s="218" t="str">
        <f t="shared" si="135"/>
        <v/>
      </c>
      <c r="BA228" s="218" t="str">
        <f t="shared" si="135"/>
        <v/>
      </c>
      <c r="BB228" s="218" t="str">
        <f t="shared" si="135"/>
        <v/>
      </c>
      <c r="BC228" s="218" t="str">
        <f t="shared" si="135"/>
        <v/>
      </c>
      <c r="BD228" s="218" t="str">
        <f t="shared" si="135"/>
        <v/>
      </c>
      <c r="BE228" s="218" t="str">
        <f t="shared" si="135"/>
        <v/>
      </c>
      <c r="BF228" s="218" t="str">
        <f t="shared" si="135"/>
        <v/>
      </c>
      <c r="BG228" s="1"/>
    </row>
    <row r="229" spans="1:59" ht="15.75" customHeight="1" x14ac:dyDescent="0.35">
      <c r="A229" s="1"/>
      <c r="B229" s="2"/>
      <c r="C229" s="27"/>
      <c r="D229" s="2"/>
      <c r="E229" s="2"/>
      <c r="F229" s="16"/>
      <c r="G229" s="216"/>
      <c r="H229" s="216"/>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1"/>
    </row>
    <row r="230" spans="1:59" ht="15.75" customHeight="1" x14ac:dyDescent="0.35">
      <c r="A230" s="1"/>
      <c r="B230" s="2"/>
      <c r="C230" s="2"/>
      <c r="D230" s="2"/>
      <c r="E230" s="2"/>
      <c r="F230" s="2"/>
      <c r="G230" s="2"/>
      <c r="H230" s="2"/>
      <c r="I230" s="22">
        <f>+'Datos de Entrada'!$G$12</f>
        <v>0</v>
      </c>
      <c r="J230" s="22">
        <f t="shared" ref="J230:AO230" si="136">I230+1</f>
        <v>1</v>
      </c>
      <c r="K230" s="22">
        <f t="shared" si="136"/>
        <v>2</v>
      </c>
      <c r="L230" s="22">
        <f t="shared" si="136"/>
        <v>3</v>
      </c>
      <c r="M230" s="22">
        <f t="shared" si="136"/>
        <v>4</v>
      </c>
      <c r="N230" s="22">
        <f t="shared" si="136"/>
        <v>5</v>
      </c>
      <c r="O230" s="22">
        <f t="shared" si="136"/>
        <v>6</v>
      </c>
      <c r="P230" s="22">
        <f t="shared" si="136"/>
        <v>7</v>
      </c>
      <c r="Q230" s="22">
        <f t="shared" si="136"/>
        <v>8</v>
      </c>
      <c r="R230" s="22">
        <f t="shared" si="136"/>
        <v>9</v>
      </c>
      <c r="S230" s="22">
        <f t="shared" si="136"/>
        <v>10</v>
      </c>
      <c r="T230" s="22">
        <f t="shared" si="136"/>
        <v>11</v>
      </c>
      <c r="U230" s="22">
        <f t="shared" si="136"/>
        <v>12</v>
      </c>
      <c r="V230" s="22">
        <f t="shared" si="136"/>
        <v>13</v>
      </c>
      <c r="W230" s="22">
        <f t="shared" si="136"/>
        <v>14</v>
      </c>
      <c r="X230" s="22">
        <f t="shared" si="136"/>
        <v>15</v>
      </c>
      <c r="Y230" s="22">
        <f t="shared" si="136"/>
        <v>16</v>
      </c>
      <c r="Z230" s="22">
        <f t="shared" si="136"/>
        <v>17</v>
      </c>
      <c r="AA230" s="22">
        <f t="shared" si="136"/>
        <v>18</v>
      </c>
      <c r="AB230" s="22">
        <f t="shared" si="136"/>
        <v>19</v>
      </c>
      <c r="AC230" s="22">
        <f t="shared" si="136"/>
        <v>20</v>
      </c>
      <c r="AD230" s="22">
        <f t="shared" si="136"/>
        <v>21</v>
      </c>
      <c r="AE230" s="22">
        <f t="shared" si="136"/>
        <v>22</v>
      </c>
      <c r="AF230" s="22">
        <f t="shared" si="136"/>
        <v>23</v>
      </c>
      <c r="AG230" s="22">
        <f t="shared" si="136"/>
        <v>24</v>
      </c>
      <c r="AH230" s="22">
        <f t="shared" si="136"/>
        <v>25</v>
      </c>
      <c r="AI230" s="22">
        <f t="shared" si="136"/>
        <v>26</v>
      </c>
      <c r="AJ230" s="22">
        <f t="shared" si="136"/>
        <v>27</v>
      </c>
      <c r="AK230" s="22">
        <f t="shared" si="136"/>
        <v>28</v>
      </c>
      <c r="AL230" s="22">
        <f t="shared" si="136"/>
        <v>29</v>
      </c>
      <c r="AM230" s="22">
        <f t="shared" si="136"/>
        <v>30</v>
      </c>
      <c r="AN230" s="22">
        <f t="shared" si="136"/>
        <v>31</v>
      </c>
      <c r="AO230" s="22">
        <f t="shared" si="136"/>
        <v>32</v>
      </c>
      <c r="AP230" s="22">
        <f t="shared" ref="AP230:BF230" si="137">AO230+1</f>
        <v>33</v>
      </c>
      <c r="AQ230" s="22">
        <f t="shared" si="137"/>
        <v>34</v>
      </c>
      <c r="AR230" s="22">
        <f t="shared" si="137"/>
        <v>35</v>
      </c>
      <c r="AS230" s="22">
        <f t="shared" si="137"/>
        <v>36</v>
      </c>
      <c r="AT230" s="22">
        <f t="shared" si="137"/>
        <v>37</v>
      </c>
      <c r="AU230" s="22">
        <f t="shared" si="137"/>
        <v>38</v>
      </c>
      <c r="AV230" s="22">
        <f t="shared" si="137"/>
        <v>39</v>
      </c>
      <c r="AW230" s="22">
        <f t="shared" si="137"/>
        <v>40</v>
      </c>
      <c r="AX230" s="22">
        <f t="shared" si="137"/>
        <v>41</v>
      </c>
      <c r="AY230" s="22">
        <f t="shared" si="137"/>
        <v>42</v>
      </c>
      <c r="AZ230" s="22">
        <f t="shared" si="137"/>
        <v>43</v>
      </c>
      <c r="BA230" s="22">
        <f t="shared" si="137"/>
        <v>44</v>
      </c>
      <c r="BB230" s="22">
        <f t="shared" si="137"/>
        <v>45</v>
      </c>
      <c r="BC230" s="22">
        <f t="shared" si="137"/>
        <v>46</v>
      </c>
      <c r="BD230" s="22">
        <f t="shared" si="137"/>
        <v>47</v>
      </c>
      <c r="BE230" s="22">
        <f t="shared" si="137"/>
        <v>48</v>
      </c>
      <c r="BF230" s="22">
        <f t="shared" si="137"/>
        <v>49</v>
      </c>
      <c r="BG230" s="1"/>
    </row>
    <row r="231" spans="1:59" ht="15.75" customHeight="1" x14ac:dyDescent="0.35">
      <c r="A231" s="1"/>
      <c r="B231" s="2"/>
      <c r="C231" s="27"/>
      <c r="D231" s="2"/>
      <c r="E231" s="2"/>
      <c r="F231" s="37" t="s">
        <v>184</v>
      </c>
      <c r="G231" s="2"/>
      <c r="H231" s="2" t="str">
        <f>IF(OR(COUNTIF(I231:BF231,"&lt;0")&gt;0,COUNTIF(I231:BF231,"*")&gt;0),"Aviso","")</f>
        <v/>
      </c>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59"/>
      <c r="AN231" s="59"/>
      <c r="AO231" s="59"/>
      <c r="AP231" s="59"/>
      <c r="AQ231" s="59"/>
      <c r="AR231" s="59"/>
      <c r="AS231" s="59"/>
      <c r="AT231" s="59"/>
      <c r="AU231" s="59"/>
      <c r="AV231" s="215"/>
      <c r="AW231" s="215"/>
      <c r="AX231" s="215"/>
      <c r="AY231" s="215"/>
      <c r="AZ231" s="215"/>
      <c r="BA231" s="215"/>
      <c r="BB231" s="215"/>
      <c r="BC231" s="215"/>
      <c r="BD231" s="215"/>
      <c r="BE231" s="215"/>
      <c r="BF231" s="215"/>
      <c r="BG231" s="1"/>
    </row>
    <row r="232" spans="1:59" ht="15.75" customHeight="1" x14ac:dyDescent="0.35">
      <c r="A232" s="1"/>
      <c r="B232" s="2"/>
      <c r="C232" s="27"/>
      <c r="D232" s="2"/>
      <c r="E232" s="2"/>
      <c r="F232" s="61" t="s">
        <v>185</v>
      </c>
      <c r="G232" s="2"/>
      <c r="H232" s="2" t="str">
        <f>IF(OR(COUNTIF(I232:BF232,"&lt;0")&gt;0,COUNTIF(I232:BF232,"*")&gt;0),"Aviso","")</f>
        <v/>
      </c>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59"/>
      <c r="AN232" s="59"/>
      <c r="AO232" s="59"/>
      <c r="AP232" s="59"/>
      <c r="AQ232" s="59"/>
      <c r="AR232" s="59"/>
      <c r="AS232" s="59"/>
      <c r="AT232" s="59"/>
      <c r="AU232" s="59"/>
      <c r="AV232" s="215"/>
      <c r="AW232" s="215"/>
      <c r="AX232" s="215"/>
      <c r="AY232" s="215"/>
      <c r="AZ232" s="215"/>
      <c r="BA232" s="215"/>
      <c r="BB232" s="215"/>
      <c r="BC232" s="215"/>
      <c r="BD232" s="215"/>
      <c r="BE232" s="215"/>
      <c r="BF232" s="215"/>
      <c r="BG232" s="1"/>
    </row>
    <row r="233" spans="1:59" ht="15.75" customHeight="1" x14ac:dyDescent="0.3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1"/>
    </row>
    <row r="234" spans="1:59" ht="15.75" customHeight="1" x14ac:dyDescent="0.35">
      <c r="A234" s="1"/>
      <c r="B234" s="2"/>
      <c r="C234" s="2"/>
      <c r="D234" s="2"/>
      <c r="E234" s="2"/>
      <c r="F234" s="61" t="s">
        <v>186</v>
      </c>
      <c r="G234" s="2"/>
      <c r="H234" s="2" t="str">
        <f>IF(OR(COUNTIF(I234:BF234,"&lt;0")&gt;0,COUNTIF(I234:BF234,"*")&gt;0),"Aviso","")</f>
        <v/>
      </c>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59"/>
      <c r="AN234" s="59"/>
      <c r="AO234" s="59"/>
      <c r="AP234" s="59"/>
      <c r="AQ234" s="59"/>
      <c r="AR234" s="59"/>
      <c r="AS234" s="59"/>
      <c r="AT234" s="59"/>
      <c r="AU234" s="59"/>
      <c r="AV234" s="215"/>
      <c r="AW234" s="215"/>
      <c r="AX234" s="215"/>
      <c r="AY234" s="215"/>
      <c r="AZ234" s="215"/>
      <c r="BA234" s="215"/>
      <c r="BB234" s="215"/>
      <c r="BC234" s="215"/>
      <c r="BD234" s="215"/>
      <c r="BE234" s="215"/>
      <c r="BF234" s="215"/>
      <c r="BG234" s="1"/>
    </row>
    <row r="235" spans="1:59" ht="15.75" customHeight="1" x14ac:dyDescent="0.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1"/>
    </row>
    <row r="236" spans="1:59" ht="15.75" customHeight="1" x14ac:dyDescent="0.3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1"/>
    </row>
    <row r="237" spans="1:59" ht="15.75" customHeight="1" x14ac:dyDescent="0.45">
      <c r="A237" s="1"/>
      <c r="B237" s="11" t="s">
        <v>41</v>
      </c>
      <c r="C237" s="12"/>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
    </row>
    <row r="238" spans="1:59" ht="15.75" customHeight="1" x14ac:dyDescent="0.3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1"/>
    </row>
    <row r="239" spans="1:59" ht="15.75" customHeight="1" x14ac:dyDescent="0.35">
      <c r="A239" s="1"/>
      <c r="B239" s="2"/>
      <c r="C239" s="2" t="s">
        <v>42</v>
      </c>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1"/>
    </row>
    <row r="240" spans="1:59" ht="15.75" customHeight="1" x14ac:dyDescent="0.35">
      <c r="A240" s="1"/>
      <c r="B240" s="2"/>
      <c r="C240" s="337"/>
      <c r="D240" s="338"/>
      <c r="E240" s="338"/>
      <c r="F240" s="338"/>
      <c r="G240" s="338"/>
      <c r="H240" s="338"/>
      <c r="I240" s="338"/>
      <c r="J240" s="338"/>
      <c r="K240" s="338"/>
      <c r="L240" s="338"/>
      <c r="M240" s="338"/>
      <c r="N240" s="338"/>
      <c r="O240" s="338"/>
      <c r="P240" s="338"/>
      <c r="Q240" s="338"/>
      <c r="R240" s="339"/>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1"/>
    </row>
    <row r="241" spans="1:59" ht="15.75" customHeight="1" x14ac:dyDescent="0.35">
      <c r="A241" s="1"/>
      <c r="B241" s="2"/>
      <c r="C241" s="340"/>
      <c r="D241" s="341"/>
      <c r="E241" s="341"/>
      <c r="F241" s="341"/>
      <c r="G241" s="341"/>
      <c r="H241" s="341"/>
      <c r="I241" s="341"/>
      <c r="J241" s="341"/>
      <c r="K241" s="341"/>
      <c r="L241" s="341"/>
      <c r="M241" s="341"/>
      <c r="N241" s="341"/>
      <c r="O241" s="341"/>
      <c r="P241" s="341"/>
      <c r="Q241" s="341"/>
      <c r="R241" s="34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1"/>
    </row>
    <row r="242" spans="1:59" ht="15.75" customHeight="1" x14ac:dyDescent="0.35">
      <c r="A242" s="1"/>
      <c r="B242" s="2"/>
      <c r="C242" s="340"/>
      <c r="D242" s="341"/>
      <c r="E242" s="341"/>
      <c r="F242" s="341"/>
      <c r="G242" s="341"/>
      <c r="H242" s="341"/>
      <c r="I242" s="341"/>
      <c r="J242" s="341"/>
      <c r="K242" s="341"/>
      <c r="L242" s="341"/>
      <c r="M242" s="341"/>
      <c r="N242" s="341"/>
      <c r="O242" s="341"/>
      <c r="P242" s="341"/>
      <c r="Q242" s="341"/>
      <c r="R242" s="34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1"/>
    </row>
    <row r="243" spans="1:59" ht="15.75" customHeight="1" x14ac:dyDescent="0.35">
      <c r="A243" s="1"/>
      <c r="B243" s="2"/>
      <c r="C243" s="340"/>
      <c r="D243" s="341"/>
      <c r="E243" s="341"/>
      <c r="F243" s="341"/>
      <c r="G243" s="341"/>
      <c r="H243" s="341"/>
      <c r="I243" s="341"/>
      <c r="J243" s="341"/>
      <c r="K243" s="341"/>
      <c r="L243" s="341"/>
      <c r="M243" s="341"/>
      <c r="N243" s="341"/>
      <c r="O243" s="341"/>
      <c r="P243" s="341"/>
      <c r="Q243" s="341"/>
      <c r="R243" s="34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1"/>
    </row>
    <row r="244" spans="1:59" ht="15.75" customHeight="1" x14ac:dyDescent="0.35">
      <c r="A244" s="1"/>
      <c r="B244" s="2"/>
      <c r="C244" s="340"/>
      <c r="D244" s="341"/>
      <c r="E244" s="341"/>
      <c r="F244" s="341"/>
      <c r="G244" s="341"/>
      <c r="H244" s="341"/>
      <c r="I244" s="341"/>
      <c r="J244" s="341"/>
      <c r="K244" s="341"/>
      <c r="L244" s="341"/>
      <c r="M244" s="341"/>
      <c r="N244" s="341"/>
      <c r="O244" s="341"/>
      <c r="P244" s="341"/>
      <c r="Q244" s="341"/>
      <c r="R244" s="34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1"/>
    </row>
    <row r="245" spans="1:59" ht="15.75" customHeight="1" x14ac:dyDescent="0.35">
      <c r="A245" s="1"/>
      <c r="B245" s="2"/>
      <c r="C245" s="340"/>
      <c r="D245" s="341"/>
      <c r="E245" s="341"/>
      <c r="F245" s="341"/>
      <c r="G245" s="341"/>
      <c r="H245" s="341"/>
      <c r="I245" s="341"/>
      <c r="J245" s="341"/>
      <c r="K245" s="341"/>
      <c r="L245" s="341"/>
      <c r="M245" s="341"/>
      <c r="N245" s="341"/>
      <c r="O245" s="341"/>
      <c r="P245" s="341"/>
      <c r="Q245" s="341"/>
      <c r="R245" s="34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1"/>
    </row>
    <row r="246" spans="1:59" ht="15.75" customHeight="1" x14ac:dyDescent="0.35">
      <c r="A246" s="1"/>
      <c r="B246" s="2"/>
      <c r="C246" s="340"/>
      <c r="D246" s="341"/>
      <c r="E246" s="341"/>
      <c r="F246" s="341"/>
      <c r="G246" s="341"/>
      <c r="H246" s="341"/>
      <c r="I246" s="341"/>
      <c r="J246" s="341"/>
      <c r="K246" s="341"/>
      <c r="L246" s="341"/>
      <c r="M246" s="341"/>
      <c r="N246" s="341"/>
      <c r="O246" s="341"/>
      <c r="P246" s="341"/>
      <c r="Q246" s="341"/>
      <c r="R246" s="34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1"/>
    </row>
    <row r="247" spans="1:59" ht="15.75" customHeight="1" x14ac:dyDescent="0.35">
      <c r="A247" s="1"/>
      <c r="B247" s="2"/>
      <c r="C247" s="340"/>
      <c r="D247" s="341"/>
      <c r="E247" s="341"/>
      <c r="F247" s="341"/>
      <c r="G247" s="341"/>
      <c r="H247" s="341"/>
      <c r="I247" s="341"/>
      <c r="J247" s="341"/>
      <c r="K247" s="341"/>
      <c r="L247" s="341"/>
      <c r="M247" s="341"/>
      <c r="N247" s="341"/>
      <c r="O247" s="341"/>
      <c r="P247" s="341"/>
      <c r="Q247" s="341"/>
      <c r="R247" s="34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1"/>
    </row>
    <row r="248" spans="1:59" ht="15.75" customHeight="1" x14ac:dyDescent="0.35">
      <c r="A248" s="1"/>
      <c r="B248" s="2"/>
      <c r="C248" s="343"/>
      <c r="D248" s="344"/>
      <c r="E248" s="344"/>
      <c r="F248" s="344"/>
      <c r="G248" s="344"/>
      <c r="H248" s="344"/>
      <c r="I248" s="344"/>
      <c r="J248" s="344"/>
      <c r="K248" s="344"/>
      <c r="L248" s="344"/>
      <c r="M248" s="344"/>
      <c r="N248" s="344"/>
      <c r="O248" s="344"/>
      <c r="P248" s="344"/>
      <c r="Q248" s="344"/>
      <c r="R248" s="345"/>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1"/>
    </row>
    <row r="249" spans="1:59" ht="15.75" customHeight="1" x14ac:dyDescent="0.3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1"/>
    </row>
    <row r="250" spans="1:59"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row>
  </sheetData>
  <mergeCells count="211">
    <mergeCell ref="C240:R248"/>
    <mergeCell ref="G225:H225"/>
    <mergeCell ref="G226:H226"/>
    <mergeCell ref="G228:H228"/>
    <mergeCell ref="G218:H218"/>
    <mergeCell ref="G219:H219"/>
    <mergeCell ref="G220:H220"/>
    <mergeCell ref="G221:H221"/>
    <mergeCell ref="G222:H222"/>
    <mergeCell ref="G224:H224"/>
    <mergeCell ref="C211:F211"/>
    <mergeCell ref="G211:H211"/>
    <mergeCell ref="C212:F212"/>
    <mergeCell ref="G212:H212"/>
    <mergeCell ref="B216:C216"/>
    <mergeCell ref="G217:H217"/>
    <mergeCell ref="C208:F208"/>
    <mergeCell ref="G208:H208"/>
    <mergeCell ref="C209:F209"/>
    <mergeCell ref="G209:H209"/>
    <mergeCell ref="C210:F210"/>
    <mergeCell ref="G210:H210"/>
    <mergeCell ref="C205:F205"/>
    <mergeCell ref="G205:H205"/>
    <mergeCell ref="C206:F206"/>
    <mergeCell ref="G206:H206"/>
    <mergeCell ref="C207:F207"/>
    <mergeCell ref="G207:H207"/>
    <mergeCell ref="C202:F202"/>
    <mergeCell ref="G202:H202"/>
    <mergeCell ref="C203:F203"/>
    <mergeCell ref="G203:H203"/>
    <mergeCell ref="C204:F204"/>
    <mergeCell ref="G204:H204"/>
    <mergeCell ref="C201:F201"/>
    <mergeCell ref="G201:H201"/>
    <mergeCell ref="G196:H196"/>
    <mergeCell ref="C197:F197"/>
    <mergeCell ref="G197:H197"/>
    <mergeCell ref="C198:F198"/>
    <mergeCell ref="G198:H198"/>
    <mergeCell ref="C199:F199"/>
    <mergeCell ref="G199:H199"/>
    <mergeCell ref="C200:F200"/>
    <mergeCell ref="G200:H200"/>
    <mergeCell ref="C159:F159"/>
    <mergeCell ref="G159:H159"/>
    <mergeCell ref="C160:F160"/>
    <mergeCell ref="G160:H160"/>
    <mergeCell ref="B164:C164"/>
    <mergeCell ref="C156:F156"/>
    <mergeCell ref="G156:H156"/>
    <mergeCell ref="C157:F157"/>
    <mergeCell ref="G157:H157"/>
    <mergeCell ref="C158:F158"/>
    <mergeCell ref="G158:H158"/>
    <mergeCell ref="C153:F153"/>
    <mergeCell ref="G153:H153"/>
    <mergeCell ref="C154:F154"/>
    <mergeCell ref="G154:H154"/>
    <mergeCell ref="C155:F155"/>
    <mergeCell ref="G155:H155"/>
    <mergeCell ref="C150:F150"/>
    <mergeCell ref="G150:H150"/>
    <mergeCell ref="C151:F151"/>
    <mergeCell ref="G151:H151"/>
    <mergeCell ref="C152:F152"/>
    <mergeCell ref="G152:H152"/>
    <mergeCell ref="C147:F147"/>
    <mergeCell ref="G147:H147"/>
    <mergeCell ref="C148:F148"/>
    <mergeCell ref="G148:H148"/>
    <mergeCell ref="C149:F149"/>
    <mergeCell ref="G149:H149"/>
    <mergeCell ref="C141:E141"/>
    <mergeCell ref="C142:E142"/>
    <mergeCell ref="G144:H144"/>
    <mergeCell ref="C145:F145"/>
    <mergeCell ref="G145:H145"/>
    <mergeCell ref="C146:F146"/>
    <mergeCell ref="G146:H146"/>
    <mergeCell ref="C135:E135"/>
    <mergeCell ref="C136:E136"/>
    <mergeCell ref="C137:E137"/>
    <mergeCell ref="C138:E138"/>
    <mergeCell ref="C139:E139"/>
    <mergeCell ref="C140:E140"/>
    <mergeCell ref="C129:E129"/>
    <mergeCell ref="C130:E130"/>
    <mergeCell ref="C131:E131"/>
    <mergeCell ref="C132:E132"/>
    <mergeCell ref="C133:E133"/>
    <mergeCell ref="C134:E134"/>
    <mergeCell ref="C118:F118"/>
    <mergeCell ref="G118:H118"/>
    <mergeCell ref="C119:F119"/>
    <mergeCell ref="G119:H119"/>
    <mergeCell ref="B125:C125"/>
    <mergeCell ref="C128:E128"/>
    <mergeCell ref="C115:F115"/>
    <mergeCell ref="G115:H115"/>
    <mergeCell ref="C116:F116"/>
    <mergeCell ref="G116:H116"/>
    <mergeCell ref="C117:F117"/>
    <mergeCell ref="G117:H117"/>
    <mergeCell ref="C121:F121"/>
    <mergeCell ref="C112:F112"/>
    <mergeCell ref="G112:H112"/>
    <mergeCell ref="C113:F113"/>
    <mergeCell ref="G113:H113"/>
    <mergeCell ref="C114:F114"/>
    <mergeCell ref="G114:H114"/>
    <mergeCell ref="C109:F109"/>
    <mergeCell ref="G109:H109"/>
    <mergeCell ref="C110:F110"/>
    <mergeCell ref="G110:H110"/>
    <mergeCell ref="C111:F111"/>
    <mergeCell ref="G111:H111"/>
    <mergeCell ref="C106:F106"/>
    <mergeCell ref="G106:H106"/>
    <mergeCell ref="C107:F107"/>
    <mergeCell ref="G107:H107"/>
    <mergeCell ref="C108:F108"/>
    <mergeCell ref="G108:H108"/>
    <mergeCell ref="C103:F103"/>
    <mergeCell ref="G103:H103"/>
    <mergeCell ref="C104:F104"/>
    <mergeCell ref="G104:H104"/>
    <mergeCell ref="C105:F105"/>
    <mergeCell ref="G105:H105"/>
    <mergeCell ref="C97:D97"/>
    <mergeCell ref="C98:D98"/>
    <mergeCell ref="C99:D99"/>
    <mergeCell ref="C100:D100"/>
    <mergeCell ref="G101:H101"/>
    <mergeCell ref="G102:H102"/>
    <mergeCell ref="C91:D91"/>
    <mergeCell ref="C92:D92"/>
    <mergeCell ref="C93:D93"/>
    <mergeCell ref="C94:D94"/>
    <mergeCell ref="C95:D95"/>
    <mergeCell ref="C96:D96"/>
    <mergeCell ref="B83:C83"/>
    <mergeCell ref="C86:D86"/>
    <mergeCell ref="C87:D87"/>
    <mergeCell ref="C88:D88"/>
    <mergeCell ref="C89:D89"/>
    <mergeCell ref="C90:D90"/>
    <mergeCell ref="G65:H65"/>
    <mergeCell ref="G66:H66"/>
    <mergeCell ref="G67:H67"/>
    <mergeCell ref="G71:H71"/>
    <mergeCell ref="C72:E72"/>
    <mergeCell ref="G72:H72"/>
    <mergeCell ref="C62:E62"/>
    <mergeCell ref="G62:H62"/>
    <mergeCell ref="C63:E63"/>
    <mergeCell ref="G63:H63"/>
    <mergeCell ref="C64:E64"/>
    <mergeCell ref="G64:H64"/>
    <mergeCell ref="C59:E59"/>
    <mergeCell ref="G59:H59"/>
    <mergeCell ref="C60:E60"/>
    <mergeCell ref="G60:H60"/>
    <mergeCell ref="C61:E61"/>
    <mergeCell ref="G61:H61"/>
    <mergeCell ref="C56:E56"/>
    <mergeCell ref="G56:H56"/>
    <mergeCell ref="C57:E57"/>
    <mergeCell ref="G57:H57"/>
    <mergeCell ref="C58:E58"/>
    <mergeCell ref="G58:H58"/>
    <mergeCell ref="C53:E53"/>
    <mergeCell ref="G53:H53"/>
    <mergeCell ref="C54:E54"/>
    <mergeCell ref="G54:H54"/>
    <mergeCell ref="C55:E55"/>
    <mergeCell ref="G55:H55"/>
    <mergeCell ref="G49:H49"/>
    <mergeCell ref="C50:E50"/>
    <mergeCell ref="G50:H50"/>
    <mergeCell ref="C51:E51"/>
    <mergeCell ref="G51:H51"/>
    <mergeCell ref="C52:E52"/>
    <mergeCell ref="G52:H52"/>
    <mergeCell ref="C38:F38"/>
    <mergeCell ref="C39:F39"/>
    <mergeCell ref="C40:F40"/>
    <mergeCell ref="C41:F41"/>
    <mergeCell ref="C42:F42"/>
    <mergeCell ref="B46:C46"/>
    <mergeCell ref="C32:F32"/>
    <mergeCell ref="C33:F33"/>
    <mergeCell ref="C34:F34"/>
    <mergeCell ref="G15:H15"/>
    <mergeCell ref="G16:H16"/>
    <mergeCell ref="B20:C20"/>
    <mergeCell ref="C22:F22"/>
    <mergeCell ref="C23:F23"/>
    <mergeCell ref="C25:F25"/>
    <mergeCell ref="C24:F24"/>
    <mergeCell ref="D3:I4"/>
    <mergeCell ref="B10:C10"/>
    <mergeCell ref="G11:H11"/>
    <mergeCell ref="G12:H12"/>
    <mergeCell ref="G13:H13"/>
    <mergeCell ref="C26:F26"/>
    <mergeCell ref="C30:F30"/>
    <mergeCell ref="C31:F31"/>
    <mergeCell ref="D5:F6"/>
    <mergeCell ref="G5:I6"/>
  </mergeCells>
  <conditionalFormatting sqref="B10 B20 B46 B83 B125 B164 B216">
    <cfRule type="cellIs" dxfId="51" priority="10" stopIfTrue="1" operator="equal">
      <formula>"Ok"</formula>
    </cfRule>
  </conditionalFormatting>
  <conditionalFormatting sqref="F219:F226 B220:B221 H231:H234">
    <cfRule type="cellIs" dxfId="50" priority="13" stopIfTrue="1" operator="equal">
      <formula>"Warning"</formula>
    </cfRule>
  </conditionalFormatting>
  <conditionalFormatting sqref="G86:G100 H121 G128:G142 H166:H195">
    <cfRule type="cellIs" dxfId="49" priority="34" stopIfTrue="1" operator="equal">
      <formula>"Warning"</formula>
    </cfRule>
  </conditionalFormatting>
  <conditionalFormatting sqref="I12 I15:I16 H22:H42 B72 F78:F79 B128:B142 B166:B195">
    <cfRule type="cellIs" dxfId="48" priority="12" stopIfTrue="1" operator="equal">
      <formula>"Aviso"</formula>
    </cfRule>
  </conditionalFormatting>
  <conditionalFormatting sqref="N30:N36 N38:N42 N50:N68 N70 N72 N86:N121 N128:N160 N166 N168 N170 N172 N174 N176 N178 N180 N182 N184 N186 N188 N190 N192 N194 N196:N212 N218:N223 N225:N229 N231:N234">
    <cfRule type="expression" dxfId="47" priority="35" stopIfTrue="1">
      <formula>$N$126&gt;$G$11</formula>
    </cfRule>
  </conditionalFormatting>
  <conditionalFormatting sqref="N29:BF29 N37:BF37 N49:BF49 N71:BF71 N85:BF85 N127:BF127 N165:BF165 N217:BF217 N230:BF230">
    <cfRule type="cellIs" dxfId="46" priority="3" stopIfTrue="1" operator="greaterThan">
      <formula>$G$13</formula>
    </cfRule>
  </conditionalFormatting>
  <conditionalFormatting sqref="O30:O36 O38:O42 O50:O68 O70 O72 O86:O121 O128:O160 O166 O168 O170 O172 O174 O176 O178 O180 O182 O184 O186 O188 O190 O192 O194 O196:O212 O218:O223 O225:O229 O231:O234">
    <cfRule type="expression" dxfId="45" priority="36" stopIfTrue="1">
      <formula>O$126&gt;$G$11</formula>
    </cfRule>
  </conditionalFormatting>
  <conditionalFormatting sqref="P30:P36 P38:P42 P50:P68 P70 P72 P86:P121 P128:P160 P166 P168 P170 P172 P174 P176 P178 P180 P182 P184 P186 P188 P190 P192 P194 P196:P212 P218:P223 P225:P229 P231:P234">
    <cfRule type="expression" dxfId="44" priority="37" stopIfTrue="1">
      <formula>$P$126&gt;$G$11</formula>
    </cfRule>
  </conditionalFormatting>
  <conditionalFormatting sqref="Q30:Q36 Q38:Q42 Q50:Q68 Q70 Q72 Q86:Q121 Q128:Q160 Q166 Q168 Q170 Q172 Q174 Q176 Q178 Q180 Q182 Q184 Q186 Q188 Q190 Q192 Q194 Q196:Q212 Q218:Q223 Q225:Q229 Q231:Q234">
    <cfRule type="expression" dxfId="43" priority="38" stopIfTrue="1">
      <formula>$Q$126&gt;$G$11</formula>
    </cfRule>
  </conditionalFormatting>
  <conditionalFormatting sqref="R30:R36 R38:R42 R50:R68 R70 R72 R86:R121 R128:R160 R166 R168 R170 R172 R174 R176 R178 R180 R182 R184 R186 R188 R190 R192 R194 R196:R212 R218:R223 R225:R229 R231:R234">
    <cfRule type="expression" dxfId="42" priority="39" stopIfTrue="1">
      <formula>$R$126&gt;$G$11</formula>
    </cfRule>
  </conditionalFormatting>
  <conditionalFormatting sqref="S30:S36 S38:S42 S50:S68 S70 S72 S86:S121 S128:S160 S166 S168 S170 S172 S174 S176 S178 S180 S182 S184 S186 S188 S190 S192 S194 S196:S212 S218:S223 S225:S229 S231:S234">
    <cfRule type="expression" dxfId="41" priority="40" stopIfTrue="1">
      <formula>$S$126&gt;$G$11</formula>
    </cfRule>
  </conditionalFormatting>
  <conditionalFormatting sqref="T30:T36 T38:T42 T50:T68 T70 T72 T86:T121 T128:T160 T166 T168 T170 T172 T174 T176 T178 T180 T182 T184 T186 T188 T190 T192 T194 T196:T212 T218:T223 T225:T229 T231:T234">
    <cfRule type="expression" dxfId="40" priority="41" stopIfTrue="1">
      <formula>$T$126&gt;$G$11</formula>
    </cfRule>
  </conditionalFormatting>
  <conditionalFormatting sqref="U30:U36 U38:U42 U50:U68 U70 U72 U86:U121 U128:U160 U166 U168 U170 U172 U174 U176 U178 U180 U182 U184 U186 U188 U190 U192 U194 U196:U212 U218:U223 U225:U229 U231:U234">
    <cfRule type="expression" dxfId="39" priority="42" stopIfTrue="1">
      <formula>$U$126&gt;$G$11</formula>
    </cfRule>
  </conditionalFormatting>
  <conditionalFormatting sqref="V30:V36 V38:V42 V50:V68 V70 V72 V86:V121 V128:V160 V166 V168 V170 V172 V174 V176 V178 V180 V182 V184 V186 V188 V190 V192 V194 V196:V212 V218:V223 V225:V229 V231:V234">
    <cfRule type="expression" dxfId="38" priority="43" stopIfTrue="1">
      <formula>$V$126&gt;$G$11</formula>
    </cfRule>
  </conditionalFormatting>
  <conditionalFormatting sqref="W30:W36 W38:W42 W50:W68 W70 W72 W86:W121 W128:W160 W166 W168 W170 W172 W174 W176 W178 W180 W182 W184 W186 W188 W190 W192 W194 W196:W212 W218:W223 W225:W229 W231:W234">
    <cfRule type="expression" dxfId="37" priority="44" stopIfTrue="1">
      <formula>$W$126&gt;$G$11</formula>
    </cfRule>
  </conditionalFormatting>
  <conditionalFormatting sqref="X30:X36 X38:X42 X50:X68 X70 X72 X86:X121 X128:X160 X166 X168 X170 X172 X174 X176 X178 X180 X182 X184 X186 X188 X190 X192 X194 X196:X212 X218:X223 X225:X229 X231:X234">
    <cfRule type="expression" dxfId="36" priority="45" stopIfTrue="1">
      <formula>$X$126&gt;$G$11</formula>
    </cfRule>
  </conditionalFormatting>
  <conditionalFormatting sqref="Y30:Y36 Y38:Y42 Y50:Y68 Y70 Y72 Y86:Y121 Y128:Y160 Y166 Y168 Y170 Y172 Y174 Y176 Y178 Y180 Y182 Y184 Y186 Y188 Y190 Y192 Y194 Y196:Y212 Y218:Y223 Y225:Y229 Y231:Y234">
    <cfRule type="expression" dxfId="35" priority="46" stopIfTrue="1">
      <formula>$Y$126&gt;$G$11</formula>
    </cfRule>
  </conditionalFormatting>
  <conditionalFormatting sqref="Z30:Z36 Z38:Z42 Z50:Z68 Z70 Z72 Z86:Z121 Z128:Z160 Z166 Z168 Z170 Z172 Z174 Z176 Z178 Z180 Z182 Z184 Z186 Z188 Z190 Z192 Z194 Z196:Z212 Z218:Z223 Z225:Z229 Z231:Z234">
    <cfRule type="expression" dxfId="34" priority="47" stopIfTrue="1">
      <formula>$Z$126&gt;$G$11</formula>
    </cfRule>
  </conditionalFormatting>
  <conditionalFormatting sqref="AA30:AA36 AA38:AA42 AA50:AA68 AA70 AA72 AA86:AA121 AA128:AA160 AA166 AA168 AA170 AA172 AA174 AA176 AA178 AA180 AA182 AA184 AA186 AA188 AA190 AA192 AA194 AA196:AA212 AA218:AA223 AA225:AA229 AA231:AA234">
    <cfRule type="expression" dxfId="33" priority="48" stopIfTrue="1">
      <formula>$AA$126&gt;$G$11</formula>
    </cfRule>
  </conditionalFormatting>
  <conditionalFormatting sqref="AB30:AB36 AB38:AB42 AB50:AB68 AB70 AB72 AB86:AB121 AB128:AB160 AB166 AB168 AB170 AB172 AB174 AB176 AB178 AB180 AB182 AB184 AB186 AB188 AB190 AB192 AB194 AB196:AB212 AB218:AB223 AB225:AB229 AB231:AB234">
    <cfRule type="expression" dxfId="32" priority="49" stopIfTrue="1">
      <formula>$AB$126&gt;$G$11</formula>
    </cfRule>
  </conditionalFormatting>
  <conditionalFormatting sqref="AC30:AC36 AC38:AC42 AC50:AC68 AC70 AC72 AC86:AC121 AC128:AC160 AC166 AC168 AC170 AC172 AC174 AC176 AC178 AC180 AC182 AC184 AC186 AC188 AC190 AC192 AC194 AC196:AC212 AC218:AC223 AC225:AC229 AC231:AC234">
    <cfRule type="expression" dxfId="31" priority="50" stopIfTrue="1">
      <formula>$AC$126&gt;$G$11</formula>
    </cfRule>
  </conditionalFormatting>
  <conditionalFormatting sqref="AD30:AD36 AD38:AD42 AD50:AD68 AD70 AD72 AD86:AD121 AD128:AD160 AD166 AD168 AD170 AD172 AD174 AD176 AD178 AD180 AD182 AD184 AD186 AD188 AD190 AD192 AD194 AD196:AD212 AD218:AD223 AD225:AD229 AD231:AD234">
    <cfRule type="expression" dxfId="30" priority="51" stopIfTrue="1">
      <formula>$AD$126&gt;$G$11</formula>
    </cfRule>
  </conditionalFormatting>
  <conditionalFormatting sqref="AE30:AE36 AE38:AE42 AE50:AE68 AE70 AE72 AE86:AE121 AE128:AE160 AE166 AE168 AE170 AE172 AE174 AE176 AE178 AE180 AE182 AE184 AE186 AE188 AE190 AE192 AE194 AE196:AE212 AE218:AE223 AE225:AE229 AE231:AE234">
    <cfRule type="expression" dxfId="29" priority="52" stopIfTrue="1">
      <formula>$AE$126&gt;$G$11</formula>
    </cfRule>
  </conditionalFormatting>
  <conditionalFormatting sqref="AF30:AF36 AF38:AF42 AF50:AF68 AF70 AF72 AF86:AF121 AF128:AF160 AF166 AF168 AF170 AF172 AF174 AF176 AF178 AF180 AF182 AF184 AF186 AF188 AF190 AF192 AF194 AF196:AF212 AF218:AF223 AF225:AF229 AF231:AF234">
    <cfRule type="expression" dxfId="28" priority="1" stopIfTrue="1">
      <formula>$AF$126&gt;$G$11</formula>
    </cfRule>
  </conditionalFormatting>
  <conditionalFormatting sqref="AG30:AG36 AG38:AG42 AG50:AG68 AG70 AG72 AG86:AG121 AG128:AG160 AG166 AG168 AG170 AG172 AG174 AG176 AG178 AG180 AG182 AG184 AG186 AG188 AG190 AG192 AG194 AG196:AG212 AG218:AG223 AG225:AG229 AG231:AG234">
    <cfRule type="expression" dxfId="27" priority="2" stopIfTrue="1">
      <formula>$AG$126&gt;$G$11</formula>
    </cfRule>
  </conditionalFormatting>
  <conditionalFormatting sqref="AH30:AH36 AH38:AH42 AH50:AH68 AH70 AH72 AH86:AH121 AH128:AH160 AH166 AH168 AH170 AH172 AH174 AH176 AH178 AH180 AH182 AH184 AH186 AH188 AH190 AH192 AH194 AH196:AH212 AH218:AH223 AH225:AH229 AH231:AH234">
    <cfRule type="expression" dxfId="26" priority="4" stopIfTrue="1">
      <formula>$AH$126&gt;$G$11</formula>
    </cfRule>
  </conditionalFormatting>
  <conditionalFormatting sqref="AI30:AI36 AI38:AI42 AI50:AI68 AI70 AI72 AI86:AI121 AI128:AI160 AI166 AI168 AI170 AI172 AI174 AI176 AI178 AI180 AI182 AI184 AI186 AI188 AI190 AI192 AI194 AI196:AI212 AI218:AI223 AI225:AI229 AI231:AI234">
    <cfRule type="expression" dxfId="25" priority="5" stopIfTrue="1">
      <formula>$AI$126&gt;$G$11</formula>
    </cfRule>
  </conditionalFormatting>
  <conditionalFormatting sqref="AJ30:AJ36 AJ38:AJ42 AJ50:AJ68 AJ70 AJ72 AJ86:AJ121 AJ128:AJ160 AJ166 AJ168 AJ170 AJ172 AJ174 AJ176 AJ178 AJ180 AJ182 AJ184 AJ186 AJ188 AJ190 AJ192 AJ194 AJ196:AJ212 AJ218:AJ223 AJ225:AJ229 AJ231:AJ234">
    <cfRule type="expression" dxfId="24" priority="6" stopIfTrue="1">
      <formula>$AJ$126&gt;$G$11</formula>
    </cfRule>
  </conditionalFormatting>
  <conditionalFormatting sqref="AK30:AK36 AK38:AK42 AK50:AK68 AK70 AK72 AK86:AK121 AK128:AK160 AK166 AK168 AK170 AK172 AK174 AK176 AK178 AK180 AK182 AK184 AK186 AK188 AK190 AK192 AK194 AK196:AK212 AK218:AK223 AK225:AK229 AK231:AK234">
    <cfRule type="expression" dxfId="23" priority="7" stopIfTrue="1">
      <formula>$AK$126&gt;$G$11</formula>
    </cfRule>
  </conditionalFormatting>
  <conditionalFormatting sqref="AL30:AL36 AL38:AL42 AL50:AL68 AL70 AL72 AL86:AL121 AL128:AL160 AL166 AL168 AL170 AL172 AL174 AL176 AL178 AL180 AL182 AL184 AL186 AL188 AL190 AL192 AL194 AL196:AL212 AL218:AL223 AL225:AL229 AL231:AL234">
    <cfRule type="expression" dxfId="22" priority="8" stopIfTrue="1">
      <formula>$AL$126&gt;$G$11</formula>
    </cfRule>
  </conditionalFormatting>
  <conditionalFormatting sqref="AM30:AM36 AM38:AM42 AM50:AM70 AM72 AM86:AM121 AM128:AM160 AM166:AM212 AM218:AM229 AM231:AM234">
    <cfRule type="expression" dxfId="21" priority="9" stopIfTrue="1">
      <formula>$AM$126&gt;$G$11</formula>
    </cfRule>
  </conditionalFormatting>
  <conditionalFormatting sqref="AN30:AN36 AN38:AN42 AN50:AN70 AN72 AN86:AN121 AN128:AN160 AN166:AN212 AN218:AN229 AN231:AN234">
    <cfRule type="expression" dxfId="20" priority="11" stopIfTrue="1">
      <formula>$AN$126&gt;$G$11</formula>
    </cfRule>
  </conditionalFormatting>
  <conditionalFormatting sqref="AO30:AO36 AO38:AO42 AO50:AO70 AO72 AO86:AO121 AO128:AO160 AO166:AO212 AO218:AO229 AO231:AO234">
    <cfRule type="expression" dxfId="19" priority="14" stopIfTrue="1">
      <formula>$AO$126&gt;$G$11</formula>
    </cfRule>
  </conditionalFormatting>
  <conditionalFormatting sqref="AP30:AP36 AP38:AP42 AP50:AP70 AP72 AP86:AP121 AP128:AP160 AP166:AP212 AP218:AP229 AP231:AP234">
    <cfRule type="expression" dxfId="18" priority="15" stopIfTrue="1">
      <formula>$AP$126&gt;$G$11</formula>
    </cfRule>
  </conditionalFormatting>
  <conditionalFormatting sqref="AQ30:AQ36 AQ38:AQ42 AQ50:AQ70 AQ72 AQ86:AQ121 AQ128:AQ160 AQ166:AQ212 AQ218:AQ229 AQ231:AQ234">
    <cfRule type="expression" dxfId="17" priority="16" stopIfTrue="1">
      <formula>$AQ$126&gt;$G$11</formula>
    </cfRule>
  </conditionalFormatting>
  <conditionalFormatting sqref="AR30:AR36 AR38:AR42 AR50:AR70 AR72 AR86:AR121 AR128:AR160 AR166:AR212 AR218:AR229 AR231:AR234">
    <cfRule type="expression" dxfId="16" priority="17" stopIfTrue="1">
      <formula>$AR$126&gt;$G$11</formula>
    </cfRule>
  </conditionalFormatting>
  <conditionalFormatting sqref="AS30:AS36 AS38:AS42 AS50:AS70 AS72 AS86:AS121 AS128:AS160 AS166:AS212 AS218:AS229 AS231:AS234">
    <cfRule type="expression" dxfId="15" priority="18" stopIfTrue="1">
      <formula>$AS$126&gt;$G$11</formula>
    </cfRule>
  </conditionalFormatting>
  <conditionalFormatting sqref="AT30:AT36 AT38:AT42 AT50:AT70 AT72 AT86:AT121 AT128:AT160 AT166:AT212 AT218:AT229 AT231:AT234">
    <cfRule type="expression" dxfId="14" priority="19" stopIfTrue="1">
      <formula>$AT$126&gt;$G$11</formula>
    </cfRule>
  </conditionalFormatting>
  <conditionalFormatting sqref="AU30:AU36 AU38:AU42 AU50:AU70 AU72 AU86:AU121 AU128:AU160 AU166:AU212 AU218:AU229 AU231:AU234">
    <cfRule type="expression" dxfId="13" priority="20" stopIfTrue="1">
      <formula>$AU$126&gt;$G$11</formula>
    </cfRule>
  </conditionalFormatting>
  <conditionalFormatting sqref="AV30:AV36 AV38:AV42 AV50:AV70 AV72 AV86:AV121 AV128:AV160 AV166:AV212 AV218:AV229 AV231:AV234">
    <cfRule type="expression" dxfId="12" priority="21" stopIfTrue="1">
      <formula>$AV$126&gt;$G$11</formula>
    </cfRule>
  </conditionalFormatting>
  <conditionalFormatting sqref="AW30:AW36 AW38:AW42 AW50:AW70 AW72 AW86:AW121 AW128:AW160 AW166:AW212 AW218:AW229 AW231:AW234">
    <cfRule type="expression" dxfId="11" priority="22" stopIfTrue="1">
      <formula>$AW$126&gt;$G$11</formula>
    </cfRule>
  </conditionalFormatting>
  <conditionalFormatting sqref="AX30:AX36 AX38:AX42 AX50:AX70 AX72 AX86:AX121 AX128:AX160 AX166:AX212 AX218:AX229 AX231:AX234">
    <cfRule type="expression" dxfId="10" priority="23" stopIfTrue="1">
      <formula>$AX$126&gt;$G$11</formula>
    </cfRule>
  </conditionalFormatting>
  <conditionalFormatting sqref="AY30:AY36 AY38:AY42 AY50:AY70 AY72 AY86:AY121 AY128:AY160 AY166:AY212 AY218:AY229 AY231:AY234">
    <cfRule type="expression" dxfId="9" priority="24" stopIfTrue="1">
      <formula>$AY$126&gt;$G$11</formula>
    </cfRule>
  </conditionalFormatting>
  <conditionalFormatting sqref="AZ30:AZ36 AZ38:AZ42 AZ50:AZ70 AZ72 AZ86:AZ121 AZ128:AZ160 AZ166:AZ212 AZ218:AZ229 AZ231:AZ234">
    <cfRule type="expression" dxfId="8" priority="25" stopIfTrue="1">
      <formula>$AZ$126&gt;$G$11</formula>
    </cfRule>
  </conditionalFormatting>
  <conditionalFormatting sqref="BA30:BA36 BA38:BA42 BA50:BA70 BA72 BA86:BA121 BA128:BA160 BA166:BA212 BA218:BA229 BA231:BA234">
    <cfRule type="expression" dxfId="7" priority="26" stopIfTrue="1">
      <formula>$BA$126&gt;$G$11</formula>
    </cfRule>
  </conditionalFormatting>
  <conditionalFormatting sqref="BB30:BB36 BB38:BB42 BB50:BB70 BB72 BB86:BB121 BB128:BB160 BB166:BB212 BB218:BB229 BB231:BB234">
    <cfRule type="expression" dxfId="6" priority="27" stopIfTrue="1">
      <formula>$BB$126&gt;$G$11</formula>
    </cfRule>
  </conditionalFormatting>
  <conditionalFormatting sqref="BC30:BC36 BC38:BC42 BC50:BC70 BC72 BC86:BC121 BC128:BC160 BC166:BC212 BC218:BC229 BC231:BC234">
    <cfRule type="expression" dxfId="5" priority="28" stopIfTrue="1">
      <formula>$BC$126&gt;$G$11</formula>
    </cfRule>
  </conditionalFormatting>
  <conditionalFormatting sqref="BD30:BD36 BD38:BD42 BD50:BD70 BD72 BD86:BD121 BD128:BD160 BD166:BD212 BD218:BD229 BD231:BD234">
    <cfRule type="expression" dxfId="4" priority="29" stopIfTrue="1">
      <formula>$BD$126&gt;$G$11</formula>
    </cfRule>
  </conditionalFormatting>
  <conditionalFormatting sqref="BE30:BE36 BE38:BE42 BE50:BE70 BE72 BE86:BE121 BE128:BE160 BE166:BE212 BE218:BE229 BE231:BE234">
    <cfRule type="expression" dxfId="3" priority="30" stopIfTrue="1">
      <formula>$BE$126&gt;$G$11</formula>
    </cfRule>
  </conditionalFormatting>
  <conditionalFormatting sqref="BF30:BF36 BF38:BF42 BF50:BF70 BF72 BF86:BF121 BF128:BF160 BF166:BF212 BF218:BF229 BF231:BF234">
    <cfRule type="expression" dxfId="2" priority="31" stopIfTrue="1">
      <formula>$BF$126&gt;$G$11</formula>
    </cfRule>
  </conditionalFormatting>
  <dataValidations count="2">
    <dataValidation type="whole" operator="equal" allowBlank="1" showInputMessage="1" showErrorMessage="1" sqref="I224:AL224" xr:uid="{46E36B5E-3EE9-4B7F-9E03-DEAAB69BB95E}">
      <formula1>0</formula1>
    </dataValidation>
    <dataValidation type="list" errorStyle="warning" allowBlank="1" showInputMessage="1" sqref="E166 E168 E170 E172 E174 E176 E178 E180 E182 E184 E186 E188 E190 E192 E194" xr:uid="{8BF4C7A6-DBE2-41A9-AC91-02FD4169ABF1}">
      <formula1>INDIRECT($C$166)</formula1>
    </dataValidation>
  </dataValidations>
  <pageMargins left="0.7" right="0.7" top="1.1437499999999998" bottom="1.1437499999999998" header="0.75" footer="0.75"/>
  <pageSetup paperSize="9" fitToWidth="0" fitToHeight="0" orientation="portrait" r:id="rId1"/>
  <headerFooter alignWithMargins="0"/>
  <colBreaks count="1" manualBreakCount="1">
    <brk id="23" man="1"/>
  </colBreaks>
  <cellWatches>
    <cellWatch r="C220"/>
    <cellWatch r="C221"/>
  </cellWatches>
  <ignoredErrors>
    <ignoredError sqref="B220:B221 F51:F63 F86:F100" unlockedFormula="1"/>
  </ignoredErrors>
  <drawing r:id="rId2"/>
  <extLst>
    <ext xmlns:x14="http://schemas.microsoft.com/office/spreadsheetml/2009/9/main" uri="{CCE6A557-97BC-4b89-ADB6-D9C93CAAB3DF}">
      <x14:dataValidations xmlns:xm="http://schemas.microsoft.com/office/excel/2006/main" count="8">
        <x14:dataValidation type="list" allowBlank="1" showErrorMessage="1" xr:uid="{00000000-0002-0000-0200-000000000000}">
          <x14:formula1>
            <xm:f>'Aux. Listas'!$A$47:$A$48</xm:f>
          </x14:formula1>
          <xm:sqref>G11:H11</xm:sqref>
        </x14:dataValidation>
        <x14:dataValidation type="list" allowBlank="1" showInputMessage="1" showErrorMessage="1" xr:uid="{4040E17E-CC26-42F2-8C21-DE32311D5DF8}">
          <x14:formula1>
            <xm:f>'Aux. Listas'!$A$51</xm:f>
          </x14:formula1>
          <xm:sqref>G15:H15</xm:sqref>
        </x14:dataValidation>
        <x14:dataValidation type="list" allowBlank="1" showInputMessage="1" showErrorMessage="1" xr:uid="{8C5D0673-1994-45B2-BE9B-09C3CF488799}">
          <x14:formula1>
            <xm:f>'Aux. Listas'!$A$54</xm:f>
          </x14:formula1>
          <xm:sqref>G16:H16</xm:sqref>
        </x14:dataValidation>
        <x14:dataValidation type="list" allowBlank="1" showInputMessage="1" showErrorMessage="1" xr:uid="{8A2D75DC-7C1D-4060-ABF9-C92B9576A23A}">
          <x14:formula1>
            <xm:f>'Aux. Listas'!$A$37:$A$44</xm:f>
          </x14:formula1>
          <xm:sqref>C220:C221</xm:sqref>
        </x14:dataValidation>
        <x14:dataValidation type="list" showInputMessage="1" xr:uid="{96F0FE18-D9DE-4B03-AE4A-4BC6513BC4CE}">
          <x14:formula1>
            <xm:f>'Aux. Listas'!$A$7:$A$17</xm:f>
          </x14:formula1>
          <xm:sqref>C86:D100</xm:sqref>
        </x14:dataValidation>
        <x14:dataValidation type="list" errorStyle="warning" showInputMessage="1" xr:uid="{F616330D-9F7E-4E52-8CAF-D6017BA6F749}">
          <x14:formula1>
            <xm:f>'Aux. Listas'!$A$2:$A$4</xm:f>
          </x14:formula1>
          <xm:sqref>C50:E63</xm:sqref>
        </x14:dataValidation>
        <x14:dataValidation type="list" allowBlank="1" showInputMessage="1" showErrorMessage="1" xr:uid="{1EF1940B-3EE4-4EE2-8C1B-009560F89A95}">
          <x14:formula1>
            <xm:f>'Aux. Listas'!$A$20:$A$21</xm:f>
          </x14:formula1>
          <xm:sqref>C166 C168 C170 C172 C174 C176 C178 C180 C182 C184 C186 C188 C190 C192 C194</xm:sqref>
        </x14:dataValidation>
        <x14:dataValidation type="list" allowBlank="1" showInputMessage="1" xr:uid="{183E9706-84CF-469D-9332-BCA9EA394152}">
          <x14:formula1>
            <xm:f>'Aux. Listas'!$A$25:$A$26</xm:f>
          </x14:formula1>
          <xm:sqref>D166 D168 D170 D172 D174 D176 D178 D180 D182 D184 D186 D188 D190 D192 D194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78"/>
  <sheetViews>
    <sheetView showGridLines="0" zoomScale="80" zoomScaleNormal="80" workbookViewId="0">
      <selection activeCell="C3" sqref="C3:K5"/>
    </sheetView>
  </sheetViews>
  <sheetFormatPr baseColWidth="10" defaultColWidth="11.08203125" defaultRowHeight="15" customHeight="1" x14ac:dyDescent="0.3"/>
  <cols>
    <col min="1" max="1" width="3.58203125" customWidth="1"/>
    <col min="2" max="2" width="24.08203125" customWidth="1"/>
    <col min="3" max="3" width="14" customWidth="1"/>
    <col min="4" max="4" width="0.58203125" customWidth="1"/>
    <col min="5" max="54" width="12.58203125" customWidth="1"/>
    <col min="55" max="55" width="3.58203125" customWidth="1"/>
    <col min="56" max="1024" width="12.83203125" customWidth="1"/>
  </cols>
  <sheetData>
    <row r="1" spans="1:55" ht="14.5"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15" customHeight="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5" customHeight="1" x14ac:dyDescent="0.35">
      <c r="A3" s="1"/>
      <c r="B3" s="1"/>
      <c r="C3" s="349" t="s">
        <v>405</v>
      </c>
      <c r="D3" s="350"/>
      <c r="E3" s="350"/>
      <c r="F3" s="350"/>
      <c r="G3" s="350"/>
      <c r="H3" s="350"/>
      <c r="I3" s="350"/>
      <c r="J3" s="350"/>
      <c r="K3" s="35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7.5" customHeight="1" x14ac:dyDescent="0.35">
      <c r="A4" s="1"/>
      <c r="B4" s="1"/>
      <c r="C4" s="352"/>
      <c r="D4" s="353"/>
      <c r="E4" s="353"/>
      <c r="F4" s="353"/>
      <c r="G4" s="353"/>
      <c r="H4" s="353"/>
      <c r="I4" s="353"/>
      <c r="J4" s="353"/>
      <c r="K4" s="354"/>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row>
    <row r="5" spans="1:55" ht="15" customHeight="1" x14ac:dyDescent="0.35">
      <c r="A5" s="1"/>
      <c r="B5" s="1"/>
      <c r="C5" s="352"/>
      <c r="D5" s="353"/>
      <c r="E5" s="353"/>
      <c r="F5" s="353"/>
      <c r="G5" s="353"/>
      <c r="H5" s="353"/>
      <c r="I5" s="353"/>
      <c r="J5" s="353"/>
      <c r="K5" s="354"/>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row>
    <row r="6" spans="1:55" ht="15" customHeight="1" x14ac:dyDescent="0.35">
      <c r="A6" s="1"/>
      <c r="B6" s="1"/>
      <c r="C6" s="346" t="s">
        <v>230</v>
      </c>
      <c r="D6" s="298"/>
      <c r="E6" s="298"/>
      <c r="F6" s="355">
        <f>+'Datos de Entrada'!G5</f>
        <v>0</v>
      </c>
      <c r="G6" s="355"/>
      <c r="H6" s="355"/>
      <c r="I6" s="355"/>
      <c r="J6" s="355"/>
      <c r="K6" s="35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5" ht="14.5" customHeight="1" x14ac:dyDescent="0.35">
      <c r="A7" s="1"/>
      <c r="B7" s="1"/>
      <c r="C7" s="347"/>
      <c r="D7" s="348"/>
      <c r="E7" s="348"/>
      <c r="F7" s="357"/>
      <c r="G7" s="357"/>
      <c r="H7" s="357"/>
      <c r="I7" s="357"/>
      <c r="J7" s="357"/>
      <c r="K7" s="358"/>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55" ht="14.5" x14ac:dyDescent="0.35">
      <c r="A8" s="1"/>
      <c r="B8" s="1"/>
      <c r="C8" s="70"/>
      <c r="D8" s="1"/>
      <c r="E8" s="3">
        <v>1</v>
      </c>
      <c r="F8" s="3">
        <v>2</v>
      </c>
      <c r="G8" s="3">
        <v>3</v>
      </c>
      <c r="H8" s="3">
        <v>4</v>
      </c>
      <c r="I8" s="3">
        <v>5</v>
      </c>
      <c r="J8" s="3">
        <v>6</v>
      </c>
      <c r="K8" s="3">
        <v>7</v>
      </c>
      <c r="L8" s="3">
        <v>8</v>
      </c>
      <c r="M8" s="3">
        <v>9</v>
      </c>
      <c r="N8" s="3">
        <v>10</v>
      </c>
      <c r="O8" s="3">
        <v>11</v>
      </c>
      <c r="P8" s="3">
        <v>12</v>
      </c>
      <c r="Q8" s="3">
        <v>13</v>
      </c>
      <c r="R8" s="3">
        <v>14</v>
      </c>
      <c r="S8" s="3">
        <v>15</v>
      </c>
      <c r="T8" s="3">
        <v>16</v>
      </c>
      <c r="U8" s="3">
        <v>17</v>
      </c>
      <c r="V8" s="3">
        <v>18</v>
      </c>
      <c r="W8" s="3">
        <v>19</v>
      </c>
      <c r="X8" s="3">
        <v>20</v>
      </c>
      <c r="Y8" s="3">
        <v>21</v>
      </c>
      <c r="Z8" s="3">
        <v>22</v>
      </c>
      <c r="AA8" s="3">
        <v>23</v>
      </c>
      <c r="AB8" s="3">
        <v>24</v>
      </c>
      <c r="AC8" s="3">
        <v>25</v>
      </c>
      <c r="AD8" s="3">
        <v>26</v>
      </c>
      <c r="AE8" s="3">
        <v>27</v>
      </c>
      <c r="AF8" s="3">
        <v>28</v>
      </c>
      <c r="AG8" s="3">
        <v>29</v>
      </c>
      <c r="AH8" s="3">
        <v>30</v>
      </c>
      <c r="AI8" s="3">
        <v>31</v>
      </c>
      <c r="AJ8" s="3">
        <v>32</v>
      </c>
      <c r="AK8" s="3">
        <v>33</v>
      </c>
      <c r="AL8" s="3">
        <v>34</v>
      </c>
      <c r="AM8" s="3">
        <v>35</v>
      </c>
      <c r="AN8" s="3">
        <v>36</v>
      </c>
      <c r="AO8" s="3">
        <v>37</v>
      </c>
      <c r="AP8" s="3">
        <v>38</v>
      </c>
      <c r="AQ8" s="3">
        <v>39</v>
      </c>
      <c r="AR8" s="3">
        <v>40</v>
      </c>
      <c r="AS8" s="3">
        <v>41</v>
      </c>
      <c r="AT8" s="3">
        <v>42</v>
      </c>
      <c r="AU8" s="3">
        <v>43</v>
      </c>
      <c r="AV8" s="3">
        <v>44</v>
      </c>
      <c r="AW8" s="3">
        <v>45</v>
      </c>
      <c r="AX8" s="3">
        <v>46</v>
      </c>
      <c r="AY8" s="3">
        <v>47</v>
      </c>
      <c r="AZ8" s="3">
        <v>48</v>
      </c>
      <c r="BA8" s="3">
        <v>49</v>
      </c>
      <c r="BB8" s="3">
        <v>50</v>
      </c>
      <c r="BC8" s="1"/>
    </row>
    <row r="9" spans="1:55" ht="30.75" customHeight="1" x14ac:dyDescent="0.45">
      <c r="A9" s="1"/>
      <c r="B9" s="71" t="s">
        <v>249</v>
      </c>
      <c r="C9" s="72" t="str">
        <f>CONCATENATE("VAN @ ",'Datos de Entrada'!G16*100,"%")</f>
        <v>VAN @ 0%</v>
      </c>
      <c r="D9" s="1"/>
      <c r="E9" s="73">
        <f>+'Datos de Entrada'!$G$12</f>
        <v>0</v>
      </c>
      <c r="F9" s="73">
        <f t="shared" ref="F9:AK9" si="0">E9+1</f>
        <v>1</v>
      </c>
      <c r="G9" s="73">
        <f t="shared" si="0"/>
        <v>2</v>
      </c>
      <c r="H9" s="73">
        <f t="shared" si="0"/>
        <v>3</v>
      </c>
      <c r="I9" s="73">
        <f t="shared" si="0"/>
        <v>4</v>
      </c>
      <c r="J9" s="73">
        <f t="shared" si="0"/>
        <v>5</v>
      </c>
      <c r="K9" s="73">
        <f t="shared" si="0"/>
        <v>6</v>
      </c>
      <c r="L9" s="73">
        <f t="shared" si="0"/>
        <v>7</v>
      </c>
      <c r="M9" s="73">
        <f t="shared" si="0"/>
        <v>8</v>
      </c>
      <c r="N9" s="73">
        <f t="shared" si="0"/>
        <v>9</v>
      </c>
      <c r="O9" s="73">
        <f t="shared" si="0"/>
        <v>10</v>
      </c>
      <c r="P9" s="73">
        <f t="shared" si="0"/>
        <v>11</v>
      </c>
      <c r="Q9" s="73">
        <f t="shared" si="0"/>
        <v>12</v>
      </c>
      <c r="R9" s="73">
        <f t="shared" si="0"/>
        <v>13</v>
      </c>
      <c r="S9" s="73">
        <f t="shared" si="0"/>
        <v>14</v>
      </c>
      <c r="T9" s="73">
        <f t="shared" si="0"/>
        <v>15</v>
      </c>
      <c r="U9" s="73">
        <f t="shared" si="0"/>
        <v>16</v>
      </c>
      <c r="V9" s="73">
        <f t="shared" si="0"/>
        <v>17</v>
      </c>
      <c r="W9" s="73">
        <f t="shared" si="0"/>
        <v>18</v>
      </c>
      <c r="X9" s="73">
        <f t="shared" si="0"/>
        <v>19</v>
      </c>
      <c r="Y9" s="73">
        <f t="shared" si="0"/>
        <v>20</v>
      </c>
      <c r="Z9" s="73">
        <f t="shared" si="0"/>
        <v>21</v>
      </c>
      <c r="AA9" s="73">
        <f t="shared" si="0"/>
        <v>22</v>
      </c>
      <c r="AB9" s="73">
        <f t="shared" si="0"/>
        <v>23</v>
      </c>
      <c r="AC9" s="73">
        <f t="shared" si="0"/>
        <v>24</v>
      </c>
      <c r="AD9" s="73">
        <f t="shared" si="0"/>
        <v>25</v>
      </c>
      <c r="AE9" s="73">
        <f t="shared" si="0"/>
        <v>26</v>
      </c>
      <c r="AF9" s="73">
        <f t="shared" si="0"/>
        <v>27</v>
      </c>
      <c r="AG9" s="73">
        <f t="shared" si="0"/>
        <v>28</v>
      </c>
      <c r="AH9" s="73">
        <f t="shared" si="0"/>
        <v>29</v>
      </c>
      <c r="AI9" s="73">
        <f t="shared" si="0"/>
        <v>30</v>
      </c>
      <c r="AJ9" s="73">
        <f t="shared" si="0"/>
        <v>31</v>
      </c>
      <c r="AK9" s="73">
        <f t="shared" si="0"/>
        <v>32</v>
      </c>
      <c r="AL9" s="73">
        <f t="shared" ref="AL9:BB9" si="1">AK9+1</f>
        <v>33</v>
      </c>
      <c r="AM9" s="73">
        <f t="shared" si="1"/>
        <v>34</v>
      </c>
      <c r="AN9" s="73">
        <f t="shared" si="1"/>
        <v>35</v>
      </c>
      <c r="AO9" s="73">
        <f t="shared" si="1"/>
        <v>36</v>
      </c>
      <c r="AP9" s="73">
        <f t="shared" si="1"/>
        <v>37</v>
      </c>
      <c r="AQ9" s="73">
        <f t="shared" si="1"/>
        <v>38</v>
      </c>
      <c r="AR9" s="73">
        <f t="shared" si="1"/>
        <v>39</v>
      </c>
      <c r="AS9" s="73">
        <f t="shared" si="1"/>
        <v>40</v>
      </c>
      <c r="AT9" s="73">
        <f t="shared" si="1"/>
        <v>41</v>
      </c>
      <c r="AU9" s="73">
        <f t="shared" si="1"/>
        <v>42</v>
      </c>
      <c r="AV9" s="73">
        <f t="shared" si="1"/>
        <v>43</v>
      </c>
      <c r="AW9" s="73">
        <f t="shared" si="1"/>
        <v>44</v>
      </c>
      <c r="AX9" s="73">
        <f t="shared" si="1"/>
        <v>45</v>
      </c>
      <c r="AY9" s="73">
        <f t="shared" si="1"/>
        <v>46</v>
      </c>
      <c r="AZ9" s="73">
        <f t="shared" si="1"/>
        <v>47</v>
      </c>
      <c r="BA9" s="73">
        <f t="shared" si="1"/>
        <v>48</v>
      </c>
      <c r="BB9" s="73">
        <f t="shared" si="1"/>
        <v>49</v>
      </c>
      <c r="BC9" s="1"/>
    </row>
    <row r="10" spans="1:55" ht="3.75" customHeight="1" x14ac:dyDescent="0.35">
      <c r="A10" s="1"/>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1"/>
    </row>
    <row r="11" spans="1:55" ht="14.5" x14ac:dyDescent="0.35">
      <c r="A11" s="1"/>
      <c r="B11" s="2" t="s">
        <v>206</v>
      </c>
      <c r="C11" s="69">
        <f ca="1">E11+NPV('Datos de Entrada'!$G$16,INDIRECT("F11:"&amp;ADDRESS(11,4+'Datos de Entrada'!$G$11)))</f>
        <v>0</v>
      </c>
      <c r="D11" s="75"/>
      <c r="E11" s="69">
        <f>IFERROR(-'Datos de Entrada'!I66,0)</f>
        <v>0</v>
      </c>
      <c r="F11" s="69">
        <f>IFERROR(-'Datos de Entrada'!J66,0)</f>
        <v>0</v>
      </c>
      <c r="G11" s="69">
        <f>IFERROR(-'Datos de Entrada'!K66,0)</f>
        <v>0</v>
      </c>
      <c r="H11" s="69">
        <f>IFERROR(-'Datos de Entrada'!L66,0)</f>
        <v>0</v>
      </c>
      <c r="I11" s="69">
        <f>IFERROR(-'Datos de Entrada'!M66,0)</f>
        <v>0</v>
      </c>
      <c r="J11" s="69">
        <f>IFERROR(-'Datos de Entrada'!N66,0)</f>
        <v>0</v>
      </c>
      <c r="K11" s="69">
        <f>IFERROR(-'Datos de Entrada'!O66,0)</f>
        <v>0</v>
      </c>
      <c r="L11" s="69">
        <f>IFERROR(-'Datos de Entrada'!P66,0)</f>
        <v>0</v>
      </c>
      <c r="M11" s="69">
        <f>IFERROR(-'Datos de Entrada'!Q66,0)</f>
        <v>0</v>
      </c>
      <c r="N11" s="69">
        <f>IFERROR(-'Datos de Entrada'!R66,0)</f>
        <v>0</v>
      </c>
      <c r="O11" s="69">
        <f>IFERROR(-'Datos de Entrada'!S66,0)</f>
        <v>0</v>
      </c>
      <c r="P11" s="69">
        <f>IFERROR(-'Datos de Entrada'!T66,0)</f>
        <v>0</v>
      </c>
      <c r="Q11" s="69">
        <f>IFERROR(-'Datos de Entrada'!U66,0)</f>
        <v>0</v>
      </c>
      <c r="R11" s="69">
        <f>IFERROR(-'Datos de Entrada'!V66,0)</f>
        <v>0</v>
      </c>
      <c r="S11" s="69">
        <f>IFERROR(-'Datos de Entrada'!W66,0)</f>
        <v>0</v>
      </c>
      <c r="T11" s="69">
        <f>IFERROR(-'Datos de Entrada'!X66,0)</f>
        <v>0</v>
      </c>
      <c r="U11" s="69">
        <f>IFERROR(-'Datos de Entrada'!Y66,0)</f>
        <v>0</v>
      </c>
      <c r="V11" s="69">
        <f>IFERROR(-'Datos de Entrada'!Z66,0)</f>
        <v>0</v>
      </c>
      <c r="W11" s="69">
        <f>IFERROR(-'Datos de Entrada'!AA66,0)</f>
        <v>0</v>
      </c>
      <c r="X11" s="69">
        <f>IFERROR(-'Datos de Entrada'!AB66,0)</f>
        <v>0</v>
      </c>
      <c r="Y11" s="69">
        <f>IFERROR(-'Datos de Entrada'!AC66,0)</f>
        <v>0</v>
      </c>
      <c r="Z11" s="69">
        <f>IFERROR(-'Datos de Entrada'!AD66,0)</f>
        <v>0</v>
      </c>
      <c r="AA11" s="69">
        <f>IFERROR(-'Datos de Entrada'!AE66,0)</f>
        <v>0</v>
      </c>
      <c r="AB11" s="69">
        <f>IFERROR(-'Datos de Entrada'!AF66,0)</f>
        <v>0</v>
      </c>
      <c r="AC11" s="69">
        <f>IFERROR(-'Datos de Entrada'!AG66,0)</f>
        <v>0</v>
      </c>
      <c r="AD11" s="69">
        <f>IFERROR(-'Datos de Entrada'!AH66,0)</f>
        <v>0</v>
      </c>
      <c r="AE11" s="69">
        <f>IFERROR(-'Datos de Entrada'!AI66,0)</f>
        <v>0</v>
      </c>
      <c r="AF11" s="69">
        <f>IFERROR(-'Datos de Entrada'!AJ66,0)</f>
        <v>0</v>
      </c>
      <c r="AG11" s="69">
        <f>IFERROR(-'Datos de Entrada'!AK66,0)</f>
        <v>0</v>
      </c>
      <c r="AH11" s="69">
        <f>IFERROR(-'Datos de Entrada'!AL66,0)</f>
        <v>0</v>
      </c>
      <c r="AI11" s="69">
        <f>IFERROR(-'Datos de Entrada'!AM66,0)</f>
        <v>0</v>
      </c>
      <c r="AJ11" s="69">
        <f>IFERROR(-'Datos de Entrada'!AN66,0)</f>
        <v>0</v>
      </c>
      <c r="AK11" s="69">
        <f>IFERROR(-'Datos de Entrada'!AO66,0)</f>
        <v>0</v>
      </c>
      <c r="AL11" s="69">
        <f>IFERROR(-'Datos de Entrada'!AP66,0)</f>
        <v>0</v>
      </c>
      <c r="AM11" s="69">
        <f>IFERROR(-'Datos de Entrada'!AQ66,0)</f>
        <v>0</v>
      </c>
      <c r="AN11" s="69">
        <f>IFERROR(-'Datos de Entrada'!AR66,0)</f>
        <v>0</v>
      </c>
      <c r="AO11" s="69">
        <f>IFERROR(-'Datos de Entrada'!AS66,0)</f>
        <v>0</v>
      </c>
      <c r="AP11" s="69">
        <f>IFERROR(-'Datos de Entrada'!AT66,0)</f>
        <v>0</v>
      </c>
      <c r="AQ11" s="69">
        <f>IFERROR(-'Datos de Entrada'!AU66,0)</f>
        <v>0</v>
      </c>
      <c r="AR11" s="69">
        <f>IFERROR(-'Datos de Entrada'!AV66,0)</f>
        <v>0</v>
      </c>
      <c r="AS11" s="69">
        <f>IFERROR(-'Datos de Entrada'!AW66,0)</f>
        <v>0</v>
      </c>
      <c r="AT11" s="69">
        <f>IFERROR(-'Datos de Entrada'!AX66,0)</f>
        <v>0</v>
      </c>
      <c r="AU11" s="69">
        <f>IFERROR(-'Datos de Entrada'!AY66,0)</f>
        <v>0</v>
      </c>
      <c r="AV11" s="69">
        <f>IFERROR(-'Datos de Entrada'!AZ66,0)</f>
        <v>0</v>
      </c>
      <c r="AW11" s="69">
        <f>IFERROR(-'Datos de Entrada'!BA66,0)</f>
        <v>0</v>
      </c>
      <c r="AX11" s="69">
        <f>IFERROR(-'Datos de Entrada'!BB66,0)</f>
        <v>0</v>
      </c>
      <c r="AY11" s="69">
        <f>IFERROR(-'Datos de Entrada'!BC66,0)</f>
        <v>0</v>
      </c>
      <c r="AZ11" s="69">
        <f>IFERROR(-'Datos de Entrada'!BD66,0)</f>
        <v>0</v>
      </c>
      <c r="BA11" s="69">
        <f>IFERROR(-'Datos de Entrada'!BE66,0)</f>
        <v>0</v>
      </c>
      <c r="BB11" s="69">
        <f>IFERROR(-'Datos de Entrada'!BF66,0)</f>
        <v>0</v>
      </c>
      <c r="BC11" s="1"/>
    </row>
    <row r="12" spans="1:55" ht="14.5" x14ac:dyDescent="0.35">
      <c r="A12" s="1"/>
      <c r="B12" s="2" t="s">
        <v>193</v>
      </c>
      <c r="C12" s="76">
        <f ca="1">E12+NPV('Datos de Entrada'!$G$16,INDIRECT("F12:"&amp;ADDRESS(12,4+'Datos de Entrada'!$G$11)))</f>
        <v>0</v>
      </c>
      <c r="D12" s="75"/>
      <c r="E12" s="76">
        <f>-'Datos de Entrada'!I72</f>
        <v>0</v>
      </c>
      <c r="F12" s="76">
        <f>-'Datos de Entrada'!J72</f>
        <v>0</v>
      </c>
      <c r="G12" s="76">
        <f>-'Datos de Entrada'!K72</f>
        <v>0</v>
      </c>
      <c r="H12" s="76">
        <f>-'Datos de Entrada'!L72</f>
        <v>0</v>
      </c>
      <c r="I12" s="76">
        <f>-'Datos de Entrada'!M72</f>
        <v>0</v>
      </c>
      <c r="J12" s="76">
        <f>-'Datos de Entrada'!N72</f>
        <v>0</v>
      </c>
      <c r="K12" s="76">
        <f>-'Datos de Entrada'!O72</f>
        <v>0</v>
      </c>
      <c r="L12" s="76">
        <f>-'Datos de Entrada'!P72</f>
        <v>0</v>
      </c>
      <c r="M12" s="76">
        <f>-'Datos de Entrada'!Q72</f>
        <v>0</v>
      </c>
      <c r="N12" s="76">
        <f>-'Datos de Entrada'!R72</f>
        <v>0</v>
      </c>
      <c r="O12" s="76">
        <f>-'Datos de Entrada'!S72</f>
        <v>0</v>
      </c>
      <c r="P12" s="76">
        <f>-'Datos de Entrada'!T72</f>
        <v>0</v>
      </c>
      <c r="Q12" s="76">
        <f>-'Datos de Entrada'!U72</f>
        <v>0</v>
      </c>
      <c r="R12" s="76">
        <f>-'Datos de Entrada'!V72</f>
        <v>0</v>
      </c>
      <c r="S12" s="76">
        <f>-'Datos de Entrada'!W72</f>
        <v>0</v>
      </c>
      <c r="T12" s="76">
        <f>-'Datos de Entrada'!X72</f>
        <v>0</v>
      </c>
      <c r="U12" s="76">
        <f>-'Datos de Entrada'!Y72</f>
        <v>0</v>
      </c>
      <c r="V12" s="76">
        <f>-'Datos de Entrada'!Z72</f>
        <v>0</v>
      </c>
      <c r="W12" s="76">
        <f>-'Datos de Entrada'!AA72</f>
        <v>0</v>
      </c>
      <c r="X12" s="76">
        <f>-'Datos de Entrada'!AB72</f>
        <v>0</v>
      </c>
      <c r="Y12" s="76">
        <f>-'Datos de Entrada'!AC72</f>
        <v>0</v>
      </c>
      <c r="Z12" s="76">
        <f>-'Datos de Entrada'!AD72</f>
        <v>0</v>
      </c>
      <c r="AA12" s="76">
        <f>-'Datos de Entrada'!AE72</f>
        <v>0</v>
      </c>
      <c r="AB12" s="76">
        <f>-'Datos de Entrada'!AF72</f>
        <v>0</v>
      </c>
      <c r="AC12" s="76">
        <f>-'Datos de Entrada'!AG72</f>
        <v>0</v>
      </c>
      <c r="AD12" s="76">
        <f>-'Datos de Entrada'!AH72</f>
        <v>0</v>
      </c>
      <c r="AE12" s="76">
        <f>-'Datos de Entrada'!AI72</f>
        <v>0</v>
      </c>
      <c r="AF12" s="76">
        <f>-'Datos de Entrada'!AJ72</f>
        <v>0</v>
      </c>
      <c r="AG12" s="76">
        <f>-'Datos de Entrada'!AK72</f>
        <v>0</v>
      </c>
      <c r="AH12" s="76">
        <f>-'Datos de Entrada'!AL72</f>
        <v>0</v>
      </c>
      <c r="AI12" s="76">
        <f>-'Datos de Entrada'!AM72</f>
        <v>0</v>
      </c>
      <c r="AJ12" s="76">
        <f>-'Datos de Entrada'!AN72</f>
        <v>0</v>
      </c>
      <c r="AK12" s="76">
        <f>-'Datos de Entrada'!AO72</f>
        <v>0</v>
      </c>
      <c r="AL12" s="76">
        <f>-'Datos de Entrada'!AP72</f>
        <v>0</v>
      </c>
      <c r="AM12" s="76">
        <f>-'Datos de Entrada'!AQ72</f>
        <v>0</v>
      </c>
      <c r="AN12" s="76">
        <f>-'Datos de Entrada'!AR72</f>
        <v>0</v>
      </c>
      <c r="AO12" s="76">
        <f>-'Datos de Entrada'!AS72</f>
        <v>0</v>
      </c>
      <c r="AP12" s="76">
        <f>-'Datos de Entrada'!AT72</f>
        <v>0</v>
      </c>
      <c r="AQ12" s="76">
        <f>-'Datos de Entrada'!AU72</f>
        <v>0</v>
      </c>
      <c r="AR12" s="76">
        <f>-'Datos de Entrada'!AV72</f>
        <v>0</v>
      </c>
      <c r="AS12" s="76">
        <f>-'Datos de Entrada'!AW72</f>
        <v>0</v>
      </c>
      <c r="AT12" s="76">
        <f>-'Datos de Entrada'!AX72</f>
        <v>0</v>
      </c>
      <c r="AU12" s="76">
        <f>-'Datos de Entrada'!AY72</f>
        <v>0</v>
      </c>
      <c r="AV12" s="76">
        <f>-'Datos de Entrada'!AZ72</f>
        <v>0</v>
      </c>
      <c r="AW12" s="76">
        <f>-'Datos de Entrada'!BA72</f>
        <v>0</v>
      </c>
      <c r="AX12" s="76">
        <f>-'Datos de Entrada'!BB72</f>
        <v>0</v>
      </c>
      <c r="AY12" s="76">
        <f>-'Datos de Entrada'!BC72</f>
        <v>0</v>
      </c>
      <c r="AZ12" s="76">
        <f>-'Datos de Entrada'!BD72</f>
        <v>0</v>
      </c>
      <c r="BA12" s="76">
        <f>-'Datos de Entrada'!BE72</f>
        <v>0</v>
      </c>
      <c r="BB12" s="76">
        <f>-'Datos de Entrada'!BF72</f>
        <v>0</v>
      </c>
      <c r="BC12" s="1"/>
    </row>
    <row r="13" spans="1:55" ht="14.5" x14ac:dyDescent="0.35">
      <c r="A13" s="1"/>
      <c r="B13" s="2" t="s">
        <v>207</v>
      </c>
      <c r="C13" s="69">
        <f t="array" aca="1" ref="C13" ca="1">E13+NPV('Datos de Entrada'!$G$16,INDIRECT("F13:"&amp;ADDRESS(13,4+'Datos de Entrada'!$G$11)))</f>
        <v>0</v>
      </c>
      <c r="D13" s="75"/>
      <c r="E13" s="69">
        <f>IFERROR(-'Datos de Entrada'!I118,0)</f>
        <v>0</v>
      </c>
      <c r="F13" s="69">
        <f>IFERROR(-'Datos de Entrada'!J118,0)</f>
        <v>0</v>
      </c>
      <c r="G13" s="69">
        <f>IFERROR(-'Datos de Entrada'!K118,0)</f>
        <v>0</v>
      </c>
      <c r="H13" s="69">
        <f>IFERROR(-'Datos de Entrada'!L118,0)</f>
        <v>0</v>
      </c>
      <c r="I13" s="69">
        <f>IFERROR(-'Datos de Entrada'!M118,0)</f>
        <v>0</v>
      </c>
      <c r="J13" s="69">
        <f>IFERROR(-'Datos de Entrada'!N118,0)</f>
        <v>0</v>
      </c>
      <c r="K13" s="69">
        <f>IFERROR(-'Datos de Entrada'!O118,0)</f>
        <v>0</v>
      </c>
      <c r="L13" s="69">
        <f>IFERROR(-'Datos de Entrada'!P118,0)</f>
        <v>0</v>
      </c>
      <c r="M13" s="69">
        <f>IFERROR(-'Datos de Entrada'!Q118,0)</f>
        <v>0</v>
      </c>
      <c r="N13" s="69">
        <f>IFERROR(-'Datos de Entrada'!R118,0)</f>
        <v>0</v>
      </c>
      <c r="O13" s="69">
        <f>IFERROR(-'Datos de Entrada'!S118,0)</f>
        <v>0</v>
      </c>
      <c r="P13" s="69">
        <f>IFERROR(-'Datos de Entrada'!T118,0)</f>
        <v>0</v>
      </c>
      <c r="Q13" s="69">
        <f>IFERROR(-'Datos de Entrada'!U118,0)</f>
        <v>0</v>
      </c>
      <c r="R13" s="69">
        <f>IFERROR(-'Datos de Entrada'!V118,0)</f>
        <v>0</v>
      </c>
      <c r="S13" s="69">
        <f>IFERROR(-'Datos de Entrada'!W118,0)</f>
        <v>0</v>
      </c>
      <c r="T13" s="69">
        <f>IFERROR(-'Datos de Entrada'!X118,0)</f>
        <v>0</v>
      </c>
      <c r="U13" s="69">
        <f>IFERROR(-'Datos de Entrada'!Y118,0)</f>
        <v>0</v>
      </c>
      <c r="V13" s="69">
        <f>IFERROR(-'Datos de Entrada'!Z118,0)</f>
        <v>0</v>
      </c>
      <c r="W13" s="69">
        <f>IFERROR(-'Datos de Entrada'!AA118,0)</f>
        <v>0</v>
      </c>
      <c r="X13" s="69">
        <f>IFERROR(-'Datos de Entrada'!AB118,0)</f>
        <v>0</v>
      </c>
      <c r="Y13" s="69">
        <f>IFERROR(-'Datos de Entrada'!AC118,0)</f>
        <v>0</v>
      </c>
      <c r="Z13" s="69">
        <f>IFERROR(-'Datos de Entrada'!AD118,0)</f>
        <v>0</v>
      </c>
      <c r="AA13" s="69">
        <f>IFERROR(-'Datos de Entrada'!AE118,0)</f>
        <v>0</v>
      </c>
      <c r="AB13" s="69">
        <f>IFERROR(-'Datos de Entrada'!AF118,0)</f>
        <v>0</v>
      </c>
      <c r="AC13" s="69">
        <f>IFERROR(-'Datos de Entrada'!AG118,0)</f>
        <v>0</v>
      </c>
      <c r="AD13" s="69">
        <f>IFERROR(-'Datos de Entrada'!AH118,0)</f>
        <v>0</v>
      </c>
      <c r="AE13" s="69">
        <f>IFERROR(-'Datos de Entrada'!AI118,0)</f>
        <v>0</v>
      </c>
      <c r="AF13" s="69">
        <f>IFERROR(-'Datos de Entrada'!AJ118,0)</f>
        <v>0</v>
      </c>
      <c r="AG13" s="69">
        <f>IFERROR(-'Datos de Entrada'!AK118,0)</f>
        <v>0</v>
      </c>
      <c r="AH13" s="69">
        <f>IFERROR(-'Datos de Entrada'!AL118,0)</f>
        <v>0</v>
      </c>
      <c r="AI13" s="69">
        <f>IFERROR(-'Datos de Entrada'!AM118,0)</f>
        <v>0</v>
      </c>
      <c r="AJ13" s="69">
        <f>IFERROR(-'Datos de Entrada'!AN118,0)</f>
        <v>0</v>
      </c>
      <c r="AK13" s="69">
        <f>IFERROR(-'Datos de Entrada'!AO118,0)</f>
        <v>0</v>
      </c>
      <c r="AL13" s="69">
        <f>IFERROR(-'Datos de Entrada'!AP118,0)</f>
        <v>0</v>
      </c>
      <c r="AM13" s="69">
        <f>IFERROR(-'Datos de Entrada'!AQ118,0)</f>
        <v>0</v>
      </c>
      <c r="AN13" s="69">
        <f>IFERROR(-'Datos de Entrada'!AR118,0)</f>
        <v>0</v>
      </c>
      <c r="AO13" s="69">
        <f>IFERROR(-'Datos de Entrada'!AS118,0)</f>
        <v>0</v>
      </c>
      <c r="AP13" s="69">
        <f>IFERROR(-'Datos de Entrada'!AT118,0)</f>
        <v>0</v>
      </c>
      <c r="AQ13" s="69">
        <f>IFERROR(-'Datos de Entrada'!AU118,0)</f>
        <v>0</v>
      </c>
      <c r="AR13" s="69">
        <f>IFERROR(-'Datos de Entrada'!AV118,0)</f>
        <v>0</v>
      </c>
      <c r="AS13" s="69">
        <f>IFERROR(-'Datos de Entrada'!AW118,0)</f>
        <v>0</v>
      </c>
      <c r="AT13" s="69">
        <f>IFERROR(-'Datos de Entrada'!AX118,0)</f>
        <v>0</v>
      </c>
      <c r="AU13" s="69">
        <f>IFERROR(-'Datos de Entrada'!AY118,0)</f>
        <v>0</v>
      </c>
      <c r="AV13" s="69">
        <f>IFERROR(-'Datos de Entrada'!AZ118,0)</f>
        <v>0</v>
      </c>
      <c r="AW13" s="69">
        <f>IFERROR(-'Datos de Entrada'!BA118,0)</f>
        <v>0</v>
      </c>
      <c r="AX13" s="69">
        <f>IFERROR(-'Datos de Entrada'!BB118,0)</f>
        <v>0</v>
      </c>
      <c r="AY13" s="69">
        <f>IFERROR(-'Datos de Entrada'!BC118,0)</f>
        <v>0</v>
      </c>
      <c r="AZ13" s="69">
        <f>IFERROR(-'Datos de Entrada'!BD118,0)</f>
        <v>0</v>
      </c>
      <c r="BA13" s="69">
        <f>IFERROR(-'Datos de Entrada'!BE118,0)</f>
        <v>0</v>
      </c>
      <c r="BB13" s="69">
        <f>IFERROR(-'Datos de Entrada'!BF118,0)</f>
        <v>0</v>
      </c>
      <c r="BC13" s="1"/>
    </row>
    <row r="14" spans="1:55" ht="14.5" x14ac:dyDescent="0.35">
      <c r="A14" s="1"/>
      <c r="B14" s="2" t="s">
        <v>198</v>
      </c>
      <c r="C14" s="69" t="e">
        <f t="array" aca="1" ref="C14" ca="1">E14+NPV('Datos de Entrada'!$G$16,INDIRECT("F14:"&amp;ADDRESS(14,4+'Datos de Entrada'!$G$11)))</f>
        <v>#VALUE!</v>
      </c>
      <c r="D14" s="75"/>
      <c r="E14" s="69" t="str">
        <f>'Datos de Entrada'!I160</f>
        <v/>
      </c>
      <c r="F14" s="69" t="str">
        <f>'Datos de Entrada'!J160</f>
        <v/>
      </c>
      <c r="G14" s="69" t="str">
        <f>'Datos de Entrada'!K160</f>
        <v/>
      </c>
      <c r="H14" s="69" t="str">
        <f>'Datos de Entrada'!L160</f>
        <v/>
      </c>
      <c r="I14" s="69" t="str">
        <f>'Datos de Entrada'!M160</f>
        <v/>
      </c>
      <c r="J14" s="69" t="str">
        <f>'Datos de Entrada'!N160</f>
        <v/>
      </c>
      <c r="K14" s="69" t="str">
        <f>'Datos de Entrada'!O160</f>
        <v/>
      </c>
      <c r="L14" s="69" t="str">
        <f>'Datos de Entrada'!P160</f>
        <v/>
      </c>
      <c r="M14" s="69" t="str">
        <f>'Datos de Entrada'!Q160</f>
        <v/>
      </c>
      <c r="N14" s="69" t="str">
        <f>'Datos de Entrada'!R160</f>
        <v/>
      </c>
      <c r="O14" s="69" t="str">
        <f>'Datos de Entrada'!S160</f>
        <v/>
      </c>
      <c r="P14" s="69" t="str">
        <f>'Datos de Entrada'!T160</f>
        <v/>
      </c>
      <c r="Q14" s="69" t="str">
        <f>'Datos de Entrada'!U160</f>
        <v/>
      </c>
      <c r="R14" s="69" t="str">
        <f>'Datos de Entrada'!V160</f>
        <v/>
      </c>
      <c r="S14" s="69" t="str">
        <f>'Datos de Entrada'!W160</f>
        <v/>
      </c>
      <c r="T14" s="69" t="str">
        <f>'Datos de Entrada'!X160</f>
        <v/>
      </c>
      <c r="U14" s="69" t="str">
        <f>'Datos de Entrada'!Y160</f>
        <v/>
      </c>
      <c r="V14" s="69" t="str">
        <f>'Datos de Entrada'!Z160</f>
        <v/>
      </c>
      <c r="W14" s="69" t="str">
        <f>'Datos de Entrada'!AA160</f>
        <v/>
      </c>
      <c r="X14" s="69" t="str">
        <f>'Datos de Entrada'!AB160</f>
        <v/>
      </c>
      <c r="Y14" s="69" t="str">
        <f>'Datos de Entrada'!AC160</f>
        <v/>
      </c>
      <c r="Z14" s="69" t="str">
        <f>'Datos de Entrada'!AD160</f>
        <v/>
      </c>
      <c r="AA14" s="69" t="str">
        <f>'Datos de Entrada'!AE160</f>
        <v/>
      </c>
      <c r="AB14" s="69" t="str">
        <f>'Datos de Entrada'!AF160</f>
        <v/>
      </c>
      <c r="AC14" s="69" t="str">
        <f>'Datos de Entrada'!AG160</f>
        <v/>
      </c>
      <c r="AD14" s="69" t="str">
        <f>'Datos de Entrada'!AH160</f>
        <v/>
      </c>
      <c r="AE14" s="69" t="str">
        <f>'Datos de Entrada'!AI160</f>
        <v/>
      </c>
      <c r="AF14" s="69" t="str">
        <f>'Datos de Entrada'!AJ160</f>
        <v/>
      </c>
      <c r="AG14" s="69" t="str">
        <f>'Datos de Entrada'!AK160</f>
        <v/>
      </c>
      <c r="AH14" s="69" t="str">
        <f>'Datos de Entrada'!AL160</f>
        <v/>
      </c>
      <c r="AI14" s="69" t="str">
        <f>'Datos de Entrada'!AM160</f>
        <v/>
      </c>
      <c r="AJ14" s="69" t="str">
        <f>'Datos de Entrada'!AN160</f>
        <v/>
      </c>
      <c r="AK14" s="69" t="str">
        <f>'Datos de Entrada'!AO160</f>
        <v/>
      </c>
      <c r="AL14" s="69" t="str">
        <f>'Datos de Entrada'!AP160</f>
        <v/>
      </c>
      <c r="AM14" s="69" t="str">
        <f>'Datos de Entrada'!AQ160</f>
        <v/>
      </c>
      <c r="AN14" s="69" t="str">
        <f>'Datos de Entrada'!AR160</f>
        <v/>
      </c>
      <c r="AO14" s="69" t="str">
        <f>'Datos de Entrada'!AS160</f>
        <v/>
      </c>
      <c r="AP14" s="69" t="str">
        <f>'Datos de Entrada'!AT160</f>
        <v/>
      </c>
      <c r="AQ14" s="69" t="str">
        <f>'Datos de Entrada'!AU160</f>
        <v/>
      </c>
      <c r="AR14" s="69" t="str">
        <f>'Datos de Entrada'!AV160</f>
        <v/>
      </c>
      <c r="AS14" s="69" t="str">
        <f>'Datos de Entrada'!AW160</f>
        <v/>
      </c>
      <c r="AT14" s="69" t="str">
        <f>'Datos de Entrada'!AX160</f>
        <v/>
      </c>
      <c r="AU14" s="69" t="str">
        <f>'Datos de Entrada'!AY160</f>
        <v/>
      </c>
      <c r="AV14" s="69" t="str">
        <f>'Datos de Entrada'!AZ160</f>
        <v/>
      </c>
      <c r="AW14" s="69" t="str">
        <f>'Datos de Entrada'!BA160</f>
        <v/>
      </c>
      <c r="AX14" s="69" t="str">
        <f>'Datos de Entrada'!BB160</f>
        <v/>
      </c>
      <c r="AY14" s="69" t="str">
        <f>'Datos de Entrada'!BC160</f>
        <v/>
      </c>
      <c r="AZ14" s="69" t="str">
        <f>'Datos de Entrada'!BD160</f>
        <v/>
      </c>
      <c r="BA14" s="69" t="str">
        <f>'Datos de Entrada'!BE160</f>
        <v/>
      </c>
      <c r="BB14" s="69" t="str">
        <f>'Datos de Entrada'!BF160</f>
        <v/>
      </c>
      <c r="BC14" s="1"/>
    </row>
    <row r="15" spans="1:55" ht="14.5" x14ac:dyDescent="0.35">
      <c r="A15" s="1"/>
      <c r="B15" s="2" t="s">
        <v>208</v>
      </c>
      <c r="C15" s="69">
        <f t="array" aca="1" ref="C15" ca="1">E15+NPV('Datos de Entrada'!$G$16,INDIRECT("F15:"&amp;ADDRESS(15,4+'Datos de Entrada'!$G$11)))</f>
        <v>0</v>
      </c>
      <c r="D15" s="75"/>
      <c r="E15" s="69">
        <f>IF(E9='Datos de Entrada'!$E$77,'Datos de Entrada'!$E$78,0)</f>
        <v>0</v>
      </c>
      <c r="F15" s="69">
        <f>IF(F9='Datos de Entrada'!$E$77,'Datos de Entrada'!$E$78,0)</f>
        <v>0</v>
      </c>
      <c r="G15" s="69">
        <f>IF(G9='Datos de Entrada'!$E$77,'Datos de Entrada'!$E$78,0)</f>
        <v>0</v>
      </c>
      <c r="H15" s="69">
        <f>IF(H9='Datos de Entrada'!$E$77,'Datos de Entrada'!$E$78,0)</f>
        <v>0</v>
      </c>
      <c r="I15" s="69">
        <f>IF(I9='Datos de Entrada'!$E$77,'Datos de Entrada'!$E$78,0)</f>
        <v>0</v>
      </c>
      <c r="J15" s="69">
        <f>IF(J9='Datos de Entrada'!$E$77,'Datos de Entrada'!$E$78,0)</f>
        <v>0</v>
      </c>
      <c r="K15" s="69">
        <f>IF(K9='Datos de Entrada'!$E$77,'Datos de Entrada'!$E$78,0)</f>
        <v>0</v>
      </c>
      <c r="L15" s="69">
        <f>IF(L9='Datos de Entrada'!$E$77,'Datos de Entrada'!$E$78,0)</f>
        <v>0</v>
      </c>
      <c r="M15" s="69">
        <f>IF(M9='Datos de Entrada'!$E$77,'Datos de Entrada'!$E$78,0)</f>
        <v>0</v>
      </c>
      <c r="N15" s="69">
        <f>IF(N9='Datos de Entrada'!$E$77,'Datos de Entrada'!$E$78,0)</f>
        <v>0</v>
      </c>
      <c r="O15" s="69">
        <f>IF(O9='Datos de Entrada'!$E$77,'Datos de Entrada'!$E$78,0)</f>
        <v>0</v>
      </c>
      <c r="P15" s="69">
        <f>IF(P9='Datos de Entrada'!$E$77,'Datos de Entrada'!$E$78,0)</f>
        <v>0</v>
      </c>
      <c r="Q15" s="69">
        <f>IF(Q9='Datos de Entrada'!$E$77,'Datos de Entrada'!$E$78,0)</f>
        <v>0</v>
      </c>
      <c r="R15" s="69">
        <f>IF(R9='Datos de Entrada'!$E$77,'Datos de Entrada'!$E$78,0)</f>
        <v>0</v>
      </c>
      <c r="S15" s="69">
        <f>IF(S9='Datos de Entrada'!$E$77,'Datos de Entrada'!$E$78,0)</f>
        <v>0</v>
      </c>
      <c r="T15" s="69">
        <f>IF(T9='Datos de Entrada'!$E$77,'Datos de Entrada'!$E$78,0)</f>
        <v>0</v>
      </c>
      <c r="U15" s="69">
        <f>IF(U9='Datos de Entrada'!$E$77,'Datos de Entrada'!$E$78,0)</f>
        <v>0</v>
      </c>
      <c r="V15" s="69">
        <f>IF(V9='Datos de Entrada'!$E$77,'Datos de Entrada'!$E$78,0)</f>
        <v>0</v>
      </c>
      <c r="W15" s="69">
        <f>IF(W9='Datos de Entrada'!$E$77,'Datos de Entrada'!$E$78,0)</f>
        <v>0</v>
      </c>
      <c r="X15" s="69">
        <f>IF(X9='Datos de Entrada'!$E$77,'Datos de Entrada'!$E$78,0)</f>
        <v>0</v>
      </c>
      <c r="Y15" s="69">
        <f>IF(Y9='Datos de Entrada'!$E$77,'Datos de Entrada'!$E$78,0)</f>
        <v>0</v>
      </c>
      <c r="Z15" s="69">
        <f>IF(Z9='Datos de Entrada'!$E$77,'Datos de Entrada'!$E$78,0)</f>
        <v>0</v>
      </c>
      <c r="AA15" s="69">
        <f>IF(AA9='Datos de Entrada'!$E$77,'Datos de Entrada'!$E$78,0)</f>
        <v>0</v>
      </c>
      <c r="AB15" s="69">
        <f>IF(AB9='Datos de Entrada'!$E$77,'Datos de Entrada'!$E$78,0)</f>
        <v>0</v>
      </c>
      <c r="AC15" s="69">
        <f>IF(AC9='Datos de Entrada'!$E$77,'Datos de Entrada'!$E$78,0)</f>
        <v>0</v>
      </c>
      <c r="AD15" s="69">
        <f>IF(AD9='Datos de Entrada'!$E$77,'Datos de Entrada'!$E$78,0)</f>
        <v>0</v>
      </c>
      <c r="AE15" s="69">
        <f>IF(AE9='Datos de Entrada'!$E$77,'Datos de Entrada'!$E$78,0)</f>
        <v>0</v>
      </c>
      <c r="AF15" s="69">
        <f>IF(AF9='Datos de Entrada'!$E$77,'Datos de Entrada'!$E$78,0)</f>
        <v>0</v>
      </c>
      <c r="AG15" s="69">
        <f>IF(AG9='Datos de Entrada'!$E$77,'Datos de Entrada'!$E$78,0)</f>
        <v>0</v>
      </c>
      <c r="AH15" s="69">
        <f>IF(AH9='Datos de Entrada'!$E$77,'Datos de Entrada'!$E$78,0)</f>
        <v>0</v>
      </c>
      <c r="AI15" s="69">
        <f>IF(AI9='Datos de Entrada'!$E$77,'Datos de Entrada'!$E$78,0)</f>
        <v>0</v>
      </c>
      <c r="AJ15" s="69">
        <f>IF(AJ9='Datos de Entrada'!$E$77,'Datos de Entrada'!$E$78,0)</f>
        <v>0</v>
      </c>
      <c r="AK15" s="69">
        <f>IF(AK9='Datos de Entrada'!$E$77,'Datos de Entrada'!$E$78,0)</f>
        <v>0</v>
      </c>
      <c r="AL15" s="69">
        <f>IF(AL9='Datos de Entrada'!$E$77,'Datos de Entrada'!$E$78,0)</f>
        <v>0</v>
      </c>
      <c r="AM15" s="69">
        <f>IF(AM9='Datos de Entrada'!$E$77,'Datos de Entrada'!$E$78,0)</f>
        <v>0</v>
      </c>
      <c r="AN15" s="69">
        <f>IF(AN9='Datos de Entrada'!$E$77,'Datos de Entrada'!$E$78,0)</f>
        <v>0</v>
      </c>
      <c r="AO15" s="69">
        <f>IF(AO9='Datos de Entrada'!$E$77,'Datos de Entrada'!$E$78,0)</f>
        <v>0</v>
      </c>
      <c r="AP15" s="69">
        <f>IF(AP9='Datos de Entrada'!$E$77,'Datos de Entrada'!$E$78,0)</f>
        <v>0</v>
      </c>
      <c r="AQ15" s="69">
        <f>IF(AQ9='Datos de Entrada'!$E$77,'Datos de Entrada'!$E$78,0)</f>
        <v>0</v>
      </c>
      <c r="AR15" s="69">
        <f>IF(AR9='Datos de Entrada'!$E$77,'Datos de Entrada'!$E$78,0)</f>
        <v>0</v>
      </c>
      <c r="AS15" s="69">
        <f>IF(AS9='Datos de Entrada'!$E$77,'Datos de Entrada'!$E$78,0)</f>
        <v>0</v>
      </c>
      <c r="AT15" s="69">
        <f>IF(AT9='Datos de Entrada'!$E$77,'Datos de Entrada'!$E$78,0)</f>
        <v>0</v>
      </c>
      <c r="AU15" s="69">
        <f>IF(AU9='Datos de Entrada'!$E$77,'Datos de Entrada'!$E$78,0)</f>
        <v>0</v>
      </c>
      <c r="AV15" s="69">
        <f>IF(AV9='Datos de Entrada'!$E$77,'Datos de Entrada'!$E$78,0)</f>
        <v>0</v>
      </c>
      <c r="AW15" s="69">
        <f>IF(AW9='Datos de Entrada'!$E$77,'Datos de Entrada'!$E$78,0)</f>
        <v>0</v>
      </c>
      <c r="AX15" s="69">
        <f>IF(AX9='Datos de Entrada'!$E$77,'Datos de Entrada'!$E$78,0)</f>
        <v>0</v>
      </c>
      <c r="AY15" s="69">
        <f>IF(AY9='Datos de Entrada'!$E$77,'Datos de Entrada'!$E$78,0)</f>
        <v>0</v>
      </c>
      <c r="AZ15" s="69">
        <f>IF(AZ9='Datos de Entrada'!$E$77,'Datos de Entrada'!$E$78,0)</f>
        <v>0</v>
      </c>
      <c r="BA15" s="69">
        <f>IF(BA9='Datos de Entrada'!$E$77,'Datos de Entrada'!$E$78,0)</f>
        <v>0</v>
      </c>
      <c r="BB15" s="69">
        <f>IF(BB9='Datos de Entrada'!$E$77,'Datos de Entrada'!$E$78,0)</f>
        <v>0</v>
      </c>
      <c r="BC15" s="1"/>
    </row>
    <row r="16" spans="1:55" ht="3.75" customHeight="1" x14ac:dyDescent="0.35">
      <c r="A16" s="1"/>
      <c r="B16" s="74"/>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1"/>
    </row>
    <row r="17" spans="1:55" ht="15.5" x14ac:dyDescent="0.35">
      <c r="A17" s="1"/>
      <c r="B17" s="78" t="s">
        <v>254</v>
      </c>
      <c r="C17" s="79">
        <f t="array" aca="1" ref="C17" ca="1">E17+NPV('Datos de Entrada'!$G$16,INDIRECT("F17:"&amp;ADDRESS(17,4+'Datos de Entrada'!$G$11)))</f>
        <v>0</v>
      </c>
      <c r="D17" s="77"/>
      <c r="E17" s="69">
        <f t="shared" ref="E17:AJ17" si="2">+SUM(E11:E15)</f>
        <v>0</v>
      </c>
      <c r="F17" s="69">
        <f t="shared" si="2"/>
        <v>0</v>
      </c>
      <c r="G17" s="69">
        <f t="shared" si="2"/>
        <v>0</v>
      </c>
      <c r="H17" s="69">
        <f t="shared" si="2"/>
        <v>0</v>
      </c>
      <c r="I17" s="69">
        <f t="shared" si="2"/>
        <v>0</v>
      </c>
      <c r="J17" s="69">
        <f t="shared" si="2"/>
        <v>0</v>
      </c>
      <c r="K17" s="69">
        <f t="shared" si="2"/>
        <v>0</v>
      </c>
      <c r="L17" s="69">
        <f t="shared" si="2"/>
        <v>0</v>
      </c>
      <c r="M17" s="69">
        <f t="shared" si="2"/>
        <v>0</v>
      </c>
      <c r="N17" s="69">
        <f t="shared" si="2"/>
        <v>0</v>
      </c>
      <c r="O17" s="69">
        <f t="shared" si="2"/>
        <v>0</v>
      </c>
      <c r="P17" s="69">
        <f t="shared" si="2"/>
        <v>0</v>
      </c>
      <c r="Q17" s="69">
        <f t="shared" si="2"/>
        <v>0</v>
      </c>
      <c r="R17" s="69">
        <f t="shared" si="2"/>
        <v>0</v>
      </c>
      <c r="S17" s="69">
        <f t="shared" si="2"/>
        <v>0</v>
      </c>
      <c r="T17" s="69">
        <f t="shared" si="2"/>
        <v>0</v>
      </c>
      <c r="U17" s="69">
        <f t="shared" si="2"/>
        <v>0</v>
      </c>
      <c r="V17" s="69">
        <f t="shared" si="2"/>
        <v>0</v>
      </c>
      <c r="W17" s="69">
        <f t="shared" si="2"/>
        <v>0</v>
      </c>
      <c r="X17" s="69">
        <f t="shared" si="2"/>
        <v>0</v>
      </c>
      <c r="Y17" s="69">
        <f t="shared" si="2"/>
        <v>0</v>
      </c>
      <c r="Z17" s="69">
        <f t="shared" si="2"/>
        <v>0</v>
      </c>
      <c r="AA17" s="69">
        <f t="shared" si="2"/>
        <v>0</v>
      </c>
      <c r="AB17" s="69">
        <f t="shared" si="2"/>
        <v>0</v>
      </c>
      <c r="AC17" s="69">
        <f t="shared" si="2"/>
        <v>0</v>
      </c>
      <c r="AD17" s="69">
        <f t="shared" si="2"/>
        <v>0</v>
      </c>
      <c r="AE17" s="69">
        <f t="shared" si="2"/>
        <v>0</v>
      </c>
      <c r="AF17" s="69">
        <f t="shared" si="2"/>
        <v>0</v>
      </c>
      <c r="AG17" s="69">
        <f t="shared" si="2"/>
        <v>0</v>
      </c>
      <c r="AH17" s="69">
        <f t="shared" si="2"/>
        <v>0</v>
      </c>
      <c r="AI17" s="69">
        <f t="shared" si="2"/>
        <v>0</v>
      </c>
      <c r="AJ17" s="69">
        <f t="shared" si="2"/>
        <v>0</v>
      </c>
      <c r="AK17" s="69">
        <f t="shared" ref="AK17:BB17" si="3">+SUM(AK11:AK15)</f>
        <v>0</v>
      </c>
      <c r="AL17" s="69">
        <f t="shared" si="3"/>
        <v>0</v>
      </c>
      <c r="AM17" s="69">
        <f t="shared" si="3"/>
        <v>0</v>
      </c>
      <c r="AN17" s="69">
        <f t="shared" si="3"/>
        <v>0</v>
      </c>
      <c r="AO17" s="69">
        <f t="shared" si="3"/>
        <v>0</v>
      </c>
      <c r="AP17" s="69">
        <f t="shared" si="3"/>
        <v>0</v>
      </c>
      <c r="AQ17" s="69">
        <f t="shared" si="3"/>
        <v>0</v>
      </c>
      <c r="AR17" s="69">
        <f t="shared" si="3"/>
        <v>0</v>
      </c>
      <c r="AS17" s="69">
        <f t="shared" si="3"/>
        <v>0</v>
      </c>
      <c r="AT17" s="69">
        <f t="shared" si="3"/>
        <v>0</v>
      </c>
      <c r="AU17" s="69">
        <f t="shared" si="3"/>
        <v>0</v>
      </c>
      <c r="AV17" s="69">
        <f t="shared" si="3"/>
        <v>0</v>
      </c>
      <c r="AW17" s="69">
        <f t="shared" si="3"/>
        <v>0</v>
      </c>
      <c r="AX17" s="69">
        <f t="shared" si="3"/>
        <v>0</v>
      </c>
      <c r="AY17" s="69">
        <f t="shared" si="3"/>
        <v>0</v>
      </c>
      <c r="AZ17" s="69">
        <f t="shared" si="3"/>
        <v>0</v>
      </c>
      <c r="BA17" s="69">
        <f t="shared" si="3"/>
        <v>0</v>
      </c>
      <c r="BB17" s="69">
        <f t="shared" si="3"/>
        <v>0</v>
      </c>
      <c r="BC17" s="1"/>
    </row>
    <row r="18" spans="1:55" ht="15.5" x14ac:dyDescent="0.35">
      <c r="A18" s="1"/>
      <c r="B18" s="78" t="s">
        <v>255</v>
      </c>
      <c r="C18" s="80" t="e">
        <f ca="1">IRR(INDIRECT("E17:"&amp;ADDRESS(17,4+'Datos de Entrada'!$G$11)))</f>
        <v>#NUM!</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4.5" x14ac:dyDescent="0.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4.5"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30" customHeight="1" x14ac:dyDescent="0.45">
      <c r="A21" s="1"/>
      <c r="B21" s="71" t="s">
        <v>250</v>
      </c>
      <c r="C21" s="72" t="str">
        <f>CONCATENATE("VAN @ ",'Datos de Entrada'!G16*100,"%")</f>
        <v>VAN @ 0%</v>
      </c>
      <c r="D21" s="1"/>
      <c r="E21" s="73">
        <f>+'Datos de Entrada'!$G$12</f>
        <v>0</v>
      </c>
      <c r="F21" s="73">
        <f t="shared" ref="F21:AK21" si="4">E21+1</f>
        <v>1</v>
      </c>
      <c r="G21" s="73">
        <f t="shared" si="4"/>
        <v>2</v>
      </c>
      <c r="H21" s="73">
        <f t="shared" si="4"/>
        <v>3</v>
      </c>
      <c r="I21" s="73">
        <f t="shared" si="4"/>
        <v>4</v>
      </c>
      <c r="J21" s="73">
        <f t="shared" si="4"/>
        <v>5</v>
      </c>
      <c r="K21" s="73">
        <f t="shared" si="4"/>
        <v>6</v>
      </c>
      <c r="L21" s="73">
        <f t="shared" si="4"/>
        <v>7</v>
      </c>
      <c r="M21" s="73">
        <f t="shared" si="4"/>
        <v>8</v>
      </c>
      <c r="N21" s="73">
        <f t="shared" si="4"/>
        <v>9</v>
      </c>
      <c r="O21" s="73">
        <f t="shared" si="4"/>
        <v>10</v>
      </c>
      <c r="P21" s="73">
        <f t="shared" si="4"/>
        <v>11</v>
      </c>
      <c r="Q21" s="73">
        <f t="shared" si="4"/>
        <v>12</v>
      </c>
      <c r="R21" s="73">
        <f t="shared" si="4"/>
        <v>13</v>
      </c>
      <c r="S21" s="73">
        <f t="shared" si="4"/>
        <v>14</v>
      </c>
      <c r="T21" s="73">
        <f t="shared" si="4"/>
        <v>15</v>
      </c>
      <c r="U21" s="73">
        <f t="shared" si="4"/>
        <v>16</v>
      </c>
      <c r="V21" s="73">
        <f t="shared" si="4"/>
        <v>17</v>
      </c>
      <c r="W21" s="73">
        <f t="shared" si="4"/>
        <v>18</v>
      </c>
      <c r="X21" s="73">
        <f t="shared" si="4"/>
        <v>19</v>
      </c>
      <c r="Y21" s="73">
        <f t="shared" si="4"/>
        <v>20</v>
      </c>
      <c r="Z21" s="73">
        <f t="shared" si="4"/>
        <v>21</v>
      </c>
      <c r="AA21" s="73">
        <f t="shared" si="4"/>
        <v>22</v>
      </c>
      <c r="AB21" s="73">
        <f t="shared" si="4"/>
        <v>23</v>
      </c>
      <c r="AC21" s="73">
        <f t="shared" si="4"/>
        <v>24</v>
      </c>
      <c r="AD21" s="73">
        <f t="shared" si="4"/>
        <v>25</v>
      </c>
      <c r="AE21" s="73">
        <f t="shared" si="4"/>
        <v>26</v>
      </c>
      <c r="AF21" s="73">
        <f t="shared" si="4"/>
        <v>27</v>
      </c>
      <c r="AG21" s="73">
        <f t="shared" si="4"/>
        <v>28</v>
      </c>
      <c r="AH21" s="73">
        <f t="shared" si="4"/>
        <v>29</v>
      </c>
      <c r="AI21" s="73">
        <f t="shared" si="4"/>
        <v>30</v>
      </c>
      <c r="AJ21" s="73">
        <f t="shared" si="4"/>
        <v>31</v>
      </c>
      <c r="AK21" s="73">
        <f t="shared" si="4"/>
        <v>32</v>
      </c>
      <c r="AL21" s="73">
        <f t="shared" ref="AL21:BB21" si="5">AK21+1</f>
        <v>33</v>
      </c>
      <c r="AM21" s="73">
        <f t="shared" si="5"/>
        <v>34</v>
      </c>
      <c r="AN21" s="73">
        <f t="shared" si="5"/>
        <v>35</v>
      </c>
      <c r="AO21" s="73">
        <f t="shared" si="5"/>
        <v>36</v>
      </c>
      <c r="AP21" s="73">
        <f t="shared" si="5"/>
        <v>37</v>
      </c>
      <c r="AQ21" s="73">
        <f t="shared" si="5"/>
        <v>38</v>
      </c>
      <c r="AR21" s="73">
        <f t="shared" si="5"/>
        <v>39</v>
      </c>
      <c r="AS21" s="73">
        <f t="shared" si="5"/>
        <v>40</v>
      </c>
      <c r="AT21" s="73">
        <f t="shared" si="5"/>
        <v>41</v>
      </c>
      <c r="AU21" s="73">
        <f t="shared" si="5"/>
        <v>42</v>
      </c>
      <c r="AV21" s="73">
        <f t="shared" si="5"/>
        <v>43</v>
      </c>
      <c r="AW21" s="73">
        <f t="shared" si="5"/>
        <v>44</v>
      </c>
      <c r="AX21" s="73">
        <f t="shared" si="5"/>
        <v>45</v>
      </c>
      <c r="AY21" s="73">
        <f t="shared" si="5"/>
        <v>46</v>
      </c>
      <c r="AZ21" s="73">
        <f t="shared" si="5"/>
        <v>47</v>
      </c>
      <c r="BA21" s="73">
        <f t="shared" si="5"/>
        <v>48</v>
      </c>
      <c r="BB21" s="73">
        <f t="shared" si="5"/>
        <v>49</v>
      </c>
      <c r="BC21" s="1"/>
    </row>
    <row r="22" spans="1:55" ht="3.75" customHeight="1" x14ac:dyDescent="0.35">
      <c r="A22" s="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1"/>
    </row>
    <row r="23" spans="1:55" ht="15.75" customHeight="1" x14ac:dyDescent="0.35">
      <c r="A23" s="1"/>
      <c r="B23" s="2" t="s">
        <v>206</v>
      </c>
      <c r="C23" s="69">
        <f t="array" aca="1" ref="C23" ca="1">E23+NPV('Datos de Entrada'!$G$16,INDIRECT("F23:"&amp;ADDRESS(23,4+'Datos de Entrada'!$G$11)))</f>
        <v>0</v>
      </c>
      <c r="D23" s="82"/>
      <c r="E23" s="69">
        <f t="shared" ref="E23:AJ23" si="6">+E11</f>
        <v>0</v>
      </c>
      <c r="F23" s="69">
        <f t="shared" si="6"/>
        <v>0</v>
      </c>
      <c r="G23" s="69">
        <f t="shared" si="6"/>
        <v>0</v>
      </c>
      <c r="H23" s="69">
        <f t="shared" si="6"/>
        <v>0</v>
      </c>
      <c r="I23" s="69">
        <f t="shared" si="6"/>
        <v>0</v>
      </c>
      <c r="J23" s="69">
        <f t="shared" si="6"/>
        <v>0</v>
      </c>
      <c r="K23" s="69">
        <f t="shared" si="6"/>
        <v>0</v>
      </c>
      <c r="L23" s="69">
        <f t="shared" si="6"/>
        <v>0</v>
      </c>
      <c r="M23" s="69">
        <f t="shared" si="6"/>
        <v>0</v>
      </c>
      <c r="N23" s="69">
        <f t="shared" si="6"/>
        <v>0</v>
      </c>
      <c r="O23" s="69">
        <f t="shared" si="6"/>
        <v>0</v>
      </c>
      <c r="P23" s="69">
        <f t="shared" si="6"/>
        <v>0</v>
      </c>
      <c r="Q23" s="69">
        <f t="shared" si="6"/>
        <v>0</v>
      </c>
      <c r="R23" s="69">
        <f t="shared" si="6"/>
        <v>0</v>
      </c>
      <c r="S23" s="69">
        <f t="shared" si="6"/>
        <v>0</v>
      </c>
      <c r="T23" s="69">
        <f t="shared" si="6"/>
        <v>0</v>
      </c>
      <c r="U23" s="69">
        <f t="shared" si="6"/>
        <v>0</v>
      </c>
      <c r="V23" s="69">
        <f t="shared" si="6"/>
        <v>0</v>
      </c>
      <c r="W23" s="69">
        <f t="shared" si="6"/>
        <v>0</v>
      </c>
      <c r="X23" s="69">
        <f t="shared" si="6"/>
        <v>0</v>
      </c>
      <c r="Y23" s="69">
        <f t="shared" si="6"/>
        <v>0</v>
      </c>
      <c r="Z23" s="69">
        <f t="shared" si="6"/>
        <v>0</v>
      </c>
      <c r="AA23" s="69">
        <f t="shared" si="6"/>
        <v>0</v>
      </c>
      <c r="AB23" s="69">
        <f t="shared" si="6"/>
        <v>0</v>
      </c>
      <c r="AC23" s="69">
        <f t="shared" si="6"/>
        <v>0</v>
      </c>
      <c r="AD23" s="69">
        <f t="shared" si="6"/>
        <v>0</v>
      </c>
      <c r="AE23" s="69">
        <f t="shared" si="6"/>
        <v>0</v>
      </c>
      <c r="AF23" s="69">
        <f t="shared" si="6"/>
        <v>0</v>
      </c>
      <c r="AG23" s="69">
        <f t="shared" si="6"/>
        <v>0</v>
      </c>
      <c r="AH23" s="69">
        <f t="shared" si="6"/>
        <v>0</v>
      </c>
      <c r="AI23" s="69">
        <f t="shared" si="6"/>
        <v>0</v>
      </c>
      <c r="AJ23" s="69">
        <f t="shared" si="6"/>
        <v>0</v>
      </c>
      <c r="AK23" s="69">
        <f t="shared" ref="AK23:BB23" si="7">+AK11</f>
        <v>0</v>
      </c>
      <c r="AL23" s="69">
        <f t="shared" si="7"/>
        <v>0</v>
      </c>
      <c r="AM23" s="69">
        <f t="shared" si="7"/>
        <v>0</v>
      </c>
      <c r="AN23" s="69">
        <f t="shared" si="7"/>
        <v>0</v>
      </c>
      <c r="AO23" s="69">
        <f t="shared" si="7"/>
        <v>0</v>
      </c>
      <c r="AP23" s="69">
        <f t="shared" si="7"/>
        <v>0</v>
      </c>
      <c r="AQ23" s="69">
        <f t="shared" si="7"/>
        <v>0</v>
      </c>
      <c r="AR23" s="69">
        <f t="shared" si="7"/>
        <v>0</v>
      </c>
      <c r="AS23" s="69">
        <f t="shared" si="7"/>
        <v>0</v>
      </c>
      <c r="AT23" s="69">
        <f t="shared" si="7"/>
        <v>0</v>
      </c>
      <c r="AU23" s="69">
        <f t="shared" si="7"/>
        <v>0</v>
      </c>
      <c r="AV23" s="69">
        <f t="shared" si="7"/>
        <v>0</v>
      </c>
      <c r="AW23" s="69">
        <f t="shared" si="7"/>
        <v>0</v>
      </c>
      <c r="AX23" s="69">
        <f t="shared" si="7"/>
        <v>0</v>
      </c>
      <c r="AY23" s="69">
        <f t="shared" si="7"/>
        <v>0</v>
      </c>
      <c r="AZ23" s="69">
        <f t="shared" si="7"/>
        <v>0</v>
      </c>
      <c r="BA23" s="69">
        <f t="shared" si="7"/>
        <v>0</v>
      </c>
      <c r="BB23" s="69">
        <f t="shared" si="7"/>
        <v>0</v>
      </c>
      <c r="BC23" s="1"/>
    </row>
    <row r="24" spans="1:55" ht="15.75" customHeight="1" x14ac:dyDescent="0.35">
      <c r="A24" s="1"/>
      <c r="B24" s="2" t="s">
        <v>251</v>
      </c>
      <c r="C24" s="76">
        <f t="array" aca="1" ref="C24" ca="1">E24+NPV('Datos de Entrada'!$G$16,INDIRECT("F24:"&amp;ADDRESS(24,4+'Datos de Entrada'!$G$11)))</f>
        <v>0</v>
      </c>
      <c r="D24" s="82"/>
      <c r="E24" s="76">
        <f>IFERROR(+'Datos de Entrada'!I220+'Datos de Entrada'!I222,0)</f>
        <v>0</v>
      </c>
      <c r="F24" s="76">
        <f>IFERROR(+'Datos de Entrada'!J220+'Datos de Entrada'!J222,0)</f>
        <v>0</v>
      </c>
      <c r="G24" s="76">
        <f>IFERROR(+'Datos de Entrada'!K220+'Datos de Entrada'!K222,0)</f>
        <v>0</v>
      </c>
      <c r="H24" s="76">
        <f>IFERROR(+'Datos de Entrada'!L220+'Datos de Entrada'!L222,0)</f>
        <v>0</v>
      </c>
      <c r="I24" s="76">
        <f>IFERROR(+'Datos de Entrada'!M220+'Datos de Entrada'!M222,0)</f>
        <v>0</v>
      </c>
      <c r="J24" s="76">
        <f>IFERROR(+'Datos de Entrada'!N220+'Datos de Entrada'!N222,0)</f>
        <v>0</v>
      </c>
      <c r="K24" s="76">
        <f>IFERROR(+'Datos de Entrada'!O220+'Datos de Entrada'!O222,0)</f>
        <v>0</v>
      </c>
      <c r="L24" s="76">
        <f>IFERROR(+'Datos de Entrada'!P220+'Datos de Entrada'!P222,0)</f>
        <v>0</v>
      </c>
      <c r="M24" s="76">
        <f>IFERROR(+'Datos de Entrada'!Q220+'Datos de Entrada'!Q222,0)</f>
        <v>0</v>
      </c>
      <c r="N24" s="76">
        <f>IFERROR(+'Datos de Entrada'!R220+'Datos de Entrada'!R222,0)</f>
        <v>0</v>
      </c>
      <c r="O24" s="76">
        <f>IFERROR(+'Datos de Entrada'!S220+'Datos de Entrada'!S222,0)</f>
        <v>0</v>
      </c>
      <c r="P24" s="76">
        <f>IFERROR(+'Datos de Entrada'!T220+'Datos de Entrada'!T222,0)</f>
        <v>0</v>
      </c>
      <c r="Q24" s="76">
        <f>IFERROR(+'Datos de Entrada'!U220+'Datos de Entrada'!U222,0)</f>
        <v>0</v>
      </c>
      <c r="R24" s="76">
        <f>IFERROR(+'Datos de Entrada'!V220+'Datos de Entrada'!V222,0)</f>
        <v>0</v>
      </c>
      <c r="S24" s="76">
        <f>IFERROR(+'Datos de Entrada'!W220+'Datos de Entrada'!W222,0)</f>
        <v>0</v>
      </c>
      <c r="T24" s="76">
        <f>IFERROR(+'Datos de Entrada'!X220+'Datos de Entrada'!X222,0)</f>
        <v>0</v>
      </c>
      <c r="U24" s="76">
        <f>IFERROR(+'Datos de Entrada'!Y220+'Datos de Entrada'!Y222,0)</f>
        <v>0</v>
      </c>
      <c r="V24" s="76">
        <f>IFERROR(+'Datos de Entrada'!Z220+'Datos de Entrada'!Z222,0)</f>
        <v>0</v>
      </c>
      <c r="W24" s="76">
        <f>IFERROR(+'Datos de Entrada'!AA220+'Datos de Entrada'!AA222,0)</f>
        <v>0</v>
      </c>
      <c r="X24" s="76">
        <f>IFERROR(+'Datos de Entrada'!AB220+'Datos de Entrada'!AB222,0)</f>
        <v>0</v>
      </c>
      <c r="Y24" s="76">
        <f>IFERROR(+'Datos de Entrada'!AC220+'Datos de Entrada'!AC222,0)</f>
        <v>0</v>
      </c>
      <c r="Z24" s="76">
        <f>IFERROR(+'Datos de Entrada'!AD220+'Datos de Entrada'!AD222,0)</f>
        <v>0</v>
      </c>
      <c r="AA24" s="76">
        <f>IFERROR(+'Datos de Entrada'!AE220+'Datos de Entrada'!AE222,0)</f>
        <v>0</v>
      </c>
      <c r="AB24" s="76">
        <f>IFERROR(+'Datos de Entrada'!AF220+'Datos de Entrada'!AF222,0)</f>
        <v>0</v>
      </c>
      <c r="AC24" s="76">
        <f>IFERROR(+'Datos de Entrada'!AG220+'Datos de Entrada'!AG222,0)</f>
        <v>0</v>
      </c>
      <c r="AD24" s="76">
        <f>IFERROR(+'Datos de Entrada'!AH220+'Datos de Entrada'!AH222,0)</f>
        <v>0</v>
      </c>
      <c r="AE24" s="76">
        <f>IFERROR(+'Datos de Entrada'!AI220+'Datos de Entrada'!AI222,0)</f>
        <v>0</v>
      </c>
      <c r="AF24" s="76">
        <f>IFERROR(+'Datos de Entrada'!AJ220+'Datos de Entrada'!AJ222,0)</f>
        <v>0</v>
      </c>
      <c r="AG24" s="76">
        <f>IFERROR(+'Datos de Entrada'!AK220+'Datos de Entrada'!AK222,0)</f>
        <v>0</v>
      </c>
      <c r="AH24" s="76">
        <f>IFERROR(+'Datos de Entrada'!AL220+'Datos de Entrada'!AL222,0)</f>
        <v>0</v>
      </c>
      <c r="AI24" s="76">
        <f>IFERROR(+'Datos de Entrada'!AM220+'Datos de Entrada'!AM222,0)</f>
        <v>0</v>
      </c>
      <c r="AJ24" s="76">
        <f>IFERROR(+'Datos de Entrada'!AN220+'Datos de Entrada'!AN222,0)</f>
        <v>0</v>
      </c>
      <c r="AK24" s="76">
        <f>IFERROR(+'Datos de Entrada'!AO220+'Datos de Entrada'!AO222,0)</f>
        <v>0</v>
      </c>
      <c r="AL24" s="76">
        <f>IFERROR(+'Datos de Entrada'!AP220+'Datos de Entrada'!AP222,0)</f>
        <v>0</v>
      </c>
      <c r="AM24" s="76">
        <f>IFERROR(+'Datos de Entrada'!AQ220+'Datos de Entrada'!AQ222,0)</f>
        <v>0</v>
      </c>
      <c r="AN24" s="76">
        <f>IFERROR(+'Datos de Entrada'!AR220+'Datos de Entrada'!AR222,0)</f>
        <v>0</v>
      </c>
      <c r="AO24" s="76">
        <f>IFERROR(+'Datos de Entrada'!AS220+'Datos de Entrada'!AS222,0)</f>
        <v>0</v>
      </c>
      <c r="AP24" s="76">
        <f>IFERROR(+'Datos de Entrada'!AT220+'Datos de Entrada'!AT222,0)</f>
        <v>0</v>
      </c>
      <c r="AQ24" s="76">
        <f>IFERROR(+'Datos de Entrada'!AU220+'Datos de Entrada'!AU222,0)</f>
        <v>0</v>
      </c>
      <c r="AR24" s="76">
        <f>IFERROR(+'Datos de Entrada'!AV220+'Datos de Entrada'!AV222,0)</f>
        <v>0</v>
      </c>
      <c r="AS24" s="76">
        <f>IFERROR(+'Datos de Entrada'!AW220+'Datos de Entrada'!AW222,0)</f>
        <v>0</v>
      </c>
      <c r="AT24" s="76">
        <f>IFERROR(+'Datos de Entrada'!AX220+'Datos de Entrada'!AX222,0)</f>
        <v>0</v>
      </c>
      <c r="AU24" s="76">
        <f>IFERROR(+'Datos de Entrada'!AY220+'Datos de Entrada'!AY222,0)</f>
        <v>0</v>
      </c>
      <c r="AV24" s="76">
        <f>IFERROR(+'Datos de Entrada'!AZ220+'Datos de Entrada'!AZ222,0)</f>
        <v>0</v>
      </c>
      <c r="AW24" s="76">
        <f>IFERROR(+'Datos de Entrada'!BA220+'Datos de Entrada'!BA222,0)</f>
        <v>0</v>
      </c>
      <c r="AX24" s="76">
        <f>IFERROR(+'Datos de Entrada'!BB220+'Datos de Entrada'!BB222,0)</f>
        <v>0</v>
      </c>
      <c r="AY24" s="76">
        <f>IFERROR(+'Datos de Entrada'!BC220+'Datos de Entrada'!BC222,0)</f>
        <v>0</v>
      </c>
      <c r="AZ24" s="76">
        <f>IFERROR(+'Datos de Entrada'!BD220+'Datos de Entrada'!BD222,0)</f>
        <v>0</v>
      </c>
      <c r="BA24" s="76">
        <f>IFERROR(+'Datos de Entrada'!BE220+'Datos de Entrada'!BE222,0)</f>
        <v>0</v>
      </c>
      <c r="BB24" s="76">
        <f>IFERROR(+'Datos de Entrada'!BF220+'Datos de Entrada'!BF222,0)</f>
        <v>0</v>
      </c>
      <c r="BC24" s="1"/>
    </row>
    <row r="25" spans="1:55" ht="15.75" customHeight="1" x14ac:dyDescent="0.35">
      <c r="A25" s="1"/>
      <c r="B25" s="2" t="s">
        <v>193</v>
      </c>
      <c r="C25" s="76">
        <f t="array" aca="1" ref="C25" ca="1">E25+NPV('Datos de Entrada'!$G$16,INDIRECT("F25:"&amp;ADDRESS(25,4+'Datos de Entrada'!$G$11)))</f>
        <v>0</v>
      </c>
      <c r="D25" s="82"/>
      <c r="E25" s="76">
        <f t="shared" ref="E25:AJ25" si="8">+E12</f>
        <v>0</v>
      </c>
      <c r="F25" s="76">
        <f t="shared" si="8"/>
        <v>0</v>
      </c>
      <c r="G25" s="76">
        <f t="shared" si="8"/>
        <v>0</v>
      </c>
      <c r="H25" s="76">
        <f t="shared" si="8"/>
        <v>0</v>
      </c>
      <c r="I25" s="76">
        <f t="shared" si="8"/>
        <v>0</v>
      </c>
      <c r="J25" s="76">
        <f t="shared" si="8"/>
        <v>0</v>
      </c>
      <c r="K25" s="76">
        <f t="shared" si="8"/>
        <v>0</v>
      </c>
      <c r="L25" s="76">
        <f t="shared" si="8"/>
        <v>0</v>
      </c>
      <c r="M25" s="76">
        <f t="shared" si="8"/>
        <v>0</v>
      </c>
      <c r="N25" s="76">
        <f t="shared" si="8"/>
        <v>0</v>
      </c>
      <c r="O25" s="76">
        <f t="shared" si="8"/>
        <v>0</v>
      </c>
      <c r="P25" s="76">
        <f t="shared" si="8"/>
        <v>0</v>
      </c>
      <c r="Q25" s="76">
        <f t="shared" si="8"/>
        <v>0</v>
      </c>
      <c r="R25" s="76">
        <f t="shared" si="8"/>
        <v>0</v>
      </c>
      <c r="S25" s="76">
        <f t="shared" si="8"/>
        <v>0</v>
      </c>
      <c r="T25" s="76">
        <f t="shared" si="8"/>
        <v>0</v>
      </c>
      <c r="U25" s="76">
        <f t="shared" si="8"/>
        <v>0</v>
      </c>
      <c r="V25" s="76">
        <f t="shared" si="8"/>
        <v>0</v>
      </c>
      <c r="W25" s="76">
        <f t="shared" si="8"/>
        <v>0</v>
      </c>
      <c r="X25" s="76">
        <f t="shared" si="8"/>
        <v>0</v>
      </c>
      <c r="Y25" s="76">
        <f t="shared" si="8"/>
        <v>0</v>
      </c>
      <c r="Z25" s="76">
        <f t="shared" si="8"/>
        <v>0</v>
      </c>
      <c r="AA25" s="76">
        <f t="shared" si="8"/>
        <v>0</v>
      </c>
      <c r="AB25" s="76">
        <f t="shared" si="8"/>
        <v>0</v>
      </c>
      <c r="AC25" s="76">
        <f t="shared" si="8"/>
        <v>0</v>
      </c>
      <c r="AD25" s="76">
        <f t="shared" si="8"/>
        <v>0</v>
      </c>
      <c r="AE25" s="76">
        <f t="shared" si="8"/>
        <v>0</v>
      </c>
      <c r="AF25" s="76">
        <f t="shared" si="8"/>
        <v>0</v>
      </c>
      <c r="AG25" s="76">
        <f t="shared" si="8"/>
        <v>0</v>
      </c>
      <c r="AH25" s="76">
        <f t="shared" si="8"/>
        <v>0</v>
      </c>
      <c r="AI25" s="76">
        <f t="shared" si="8"/>
        <v>0</v>
      </c>
      <c r="AJ25" s="76">
        <f t="shared" si="8"/>
        <v>0</v>
      </c>
      <c r="AK25" s="76">
        <f t="shared" ref="AK25:BB25" si="9">+AK12</f>
        <v>0</v>
      </c>
      <c r="AL25" s="76">
        <f t="shared" si="9"/>
        <v>0</v>
      </c>
      <c r="AM25" s="76">
        <f t="shared" si="9"/>
        <v>0</v>
      </c>
      <c r="AN25" s="76">
        <f t="shared" si="9"/>
        <v>0</v>
      </c>
      <c r="AO25" s="76">
        <f t="shared" si="9"/>
        <v>0</v>
      </c>
      <c r="AP25" s="76">
        <f t="shared" si="9"/>
        <v>0</v>
      </c>
      <c r="AQ25" s="76">
        <f t="shared" si="9"/>
        <v>0</v>
      </c>
      <c r="AR25" s="76">
        <f t="shared" si="9"/>
        <v>0</v>
      </c>
      <c r="AS25" s="76">
        <f t="shared" si="9"/>
        <v>0</v>
      </c>
      <c r="AT25" s="76">
        <f t="shared" si="9"/>
        <v>0</v>
      </c>
      <c r="AU25" s="76">
        <f t="shared" si="9"/>
        <v>0</v>
      </c>
      <c r="AV25" s="76">
        <f t="shared" si="9"/>
        <v>0</v>
      </c>
      <c r="AW25" s="76">
        <f t="shared" si="9"/>
        <v>0</v>
      </c>
      <c r="AX25" s="76">
        <f t="shared" si="9"/>
        <v>0</v>
      </c>
      <c r="AY25" s="76">
        <f t="shared" si="9"/>
        <v>0</v>
      </c>
      <c r="AZ25" s="76">
        <f t="shared" si="9"/>
        <v>0</v>
      </c>
      <c r="BA25" s="76">
        <f t="shared" si="9"/>
        <v>0</v>
      </c>
      <c r="BB25" s="76">
        <f t="shared" si="9"/>
        <v>0</v>
      </c>
      <c r="BC25" s="1"/>
    </row>
    <row r="26" spans="1:55" ht="15.75" customHeight="1" x14ac:dyDescent="0.35">
      <c r="A26" s="1"/>
      <c r="B26" s="2" t="s">
        <v>207</v>
      </c>
      <c r="C26" s="69">
        <f t="array" aca="1" ref="C26" ca="1">E26+NPV('Datos de Entrada'!$G$16,INDIRECT("F26:"&amp;ADDRESS(26,4+'Datos de Entrada'!$G$11)))</f>
        <v>0</v>
      </c>
      <c r="D26" s="82"/>
      <c r="E26" s="69">
        <f t="shared" ref="E26:AJ26" si="10">+E13</f>
        <v>0</v>
      </c>
      <c r="F26" s="69">
        <f t="shared" si="10"/>
        <v>0</v>
      </c>
      <c r="G26" s="69">
        <f t="shared" si="10"/>
        <v>0</v>
      </c>
      <c r="H26" s="69">
        <f t="shared" si="10"/>
        <v>0</v>
      </c>
      <c r="I26" s="69">
        <f t="shared" si="10"/>
        <v>0</v>
      </c>
      <c r="J26" s="69">
        <f t="shared" si="10"/>
        <v>0</v>
      </c>
      <c r="K26" s="69">
        <f t="shared" si="10"/>
        <v>0</v>
      </c>
      <c r="L26" s="69">
        <f t="shared" si="10"/>
        <v>0</v>
      </c>
      <c r="M26" s="69">
        <f t="shared" si="10"/>
        <v>0</v>
      </c>
      <c r="N26" s="69">
        <f t="shared" si="10"/>
        <v>0</v>
      </c>
      <c r="O26" s="69">
        <f t="shared" si="10"/>
        <v>0</v>
      </c>
      <c r="P26" s="69">
        <f t="shared" si="10"/>
        <v>0</v>
      </c>
      <c r="Q26" s="69">
        <f t="shared" si="10"/>
        <v>0</v>
      </c>
      <c r="R26" s="69">
        <f t="shared" si="10"/>
        <v>0</v>
      </c>
      <c r="S26" s="69">
        <f t="shared" si="10"/>
        <v>0</v>
      </c>
      <c r="T26" s="69">
        <f t="shared" si="10"/>
        <v>0</v>
      </c>
      <c r="U26" s="69">
        <f t="shared" si="10"/>
        <v>0</v>
      </c>
      <c r="V26" s="69">
        <f t="shared" si="10"/>
        <v>0</v>
      </c>
      <c r="W26" s="69">
        <f t="shared" si="10"/>
        <v>0</v>
      </c>
      <c r="X26" s="69">
        <f t="shared" si="10"/>
        <v>0</v>
      </c>
      <c r="Y26" s="69">
        <f t="shared" si="10"/>
        <v>0</v>
      </c>
      <c r="Z26" s="69">
        <f t="shared" si="10"/>
        <v>0</v>
      </c>
      <c r="AA26" s="69">
        <f t="shared" si="10"/>
        <v>0</v>
      </c>
      <c r="AB26" s="69">
        <f t="shared" si="10"/>
        <v>0</v>
      </c>
      <c r="AC26" s="69">
        <f t="shared" si="10"/>
        <v>0</v>
      </c>
      <c r="AD26" s="69">
        <f t="shared" si="10"/>
        <v>0</v>
      </c>
      <c r="AE26" s="69">
        <f t="shared" si="10"/>
        <v>0</v>
      </c>
      <c r="AF26" s="69">
        <f t="shared" si="10"/>
        <v>0</v>
      </c>
      <c r="AG26" s="69">
        <f t="shared" si="10"/>
        <v>0</v>
      </c>
      <c r="AH26" s="69">
        <f t="shared" si="10"/>
        <v>0</v>
      </c>
      <c r="AI26" s="69">
        <f t="shared" si="10"/>
        <v>0</v>
      </c>
      <c r="AJ26" s="69">
        <f t="shared" si="10"/>
        <v>0</v>
      </c>
      <c r="AK26" s="69">
        <f t="shared" ref="AK26:BB26" si="11">+AK13</f>
        <v>0</v>
      </c>
      <c r="AL26" s="69">
        <f t="shared" si="11"/>
        <v>0</v>
      </c>
      <c r="AM26" s="69">
        <f t="shared" si="11"/>
        <v>0</v>
      </c>
      <c r="AN26" s="69">
        <f t="shared" si="11"/>
        <v>0</v>
      </c>
      <c r="AO26" s="69">
        <f t="shared" si="11"/>
        <v>0</v>
      </c>
      <c r="AP26" s="69">
        <f t="shared" si="11"/>
        <v>0</v>
      </c>
      <c r="AQ26" s="69">
        <f t="shared" si="11"/>
        <v>0</v>
      </c>
      <c r="AR26" s="69">
        <f t="shared" si="11"/>
        <v>0</v>
      </c>
      <c r="AS26" s="69">
        <f t="shared" si="11"/>
        <v>0</v>
      </c>
      <c r="AT26" s="69">
        <f t="shared" si="11"/>
        <v>0</v>
      </c>
      <c r="AU26" s="69">
        <f t="shared" si="11"/>
        <v>0</v>
      </c>
      <c r="AV26" s="69">
        <f t="shared" si="11"/>
        <v>0</v>
      </c>
      <c r="AW26" s="69">
        <f t="shared" si="11"/>
        <v>0</v>
      </c>
      <c r="AX26" s="69">
        <f t="shared" si="11"/>
        <v>0</v>
      </c>
      <c r="AY26" s="69">
        <f t="shared" si="11"/>
        <v>0</v>
      </c>
      <c r="AZ26" s="69">
        <f t="shared" si="11"/>
        <v>0</v>
      </c>
      <c r="BA26" s="69">
        <f t="shared" si="11"/>
        <v>0</v>
      </c>
      <c r="BB26" s="69">
        <f t="shared" si="11"/>
        <v>0</v>
      </c>
      <c r="BC26" s="1"/>
    </row>
    <row r="27" spans="1:55" ht="15.75" customHeight="1" x14ac:dyDescent="0.35">
      <c r="A27" s="1"/>
      <c r="B27" s="2" t="s">
        <v>198</v>
      </c>
      <c r="C27" s="69" t="e">
        <f t="array" aca="1" ref="C27" ca="1">E27+NPV('Datos de Entrada'!$G$16,INDIRECT("F27:"&amp;ADDRESS(27,4+'Datos de Entrada'!$G$11)))</f>
        <v>#VALUE!</v>
      </c>
      <c r="D27" s="82"/>
      <c r="E27" s="69" t="str">
        <f t="shared" ref="E27:AJ27" si="12">+E14</f>
        <v/>
      </c>
      <c r="F27" s="69" t="str">
        <f t="shared" si="12"/>
        <v/>
      </c>
      <c r="G27" s="69" t="str">
        <f t="shared" si="12"/>
        <v/>
      </c>
      <c r="H27" s="69" t="str">
        <f t="shared" si="12"/>
        <v/>
      </c>
      <c r="I27" s="69" t="str">
        <f t="shared" si="12"/>
        <v/>
      </c>
      <c r="J27" s="69" t="str">
        <f t="shared" si="12"/>
        <v/>
      </c>
      <c r="K27" s="69" t="str">
        <f t="shared" si="12"/>
        <v/>
      </c>
      <c r="L27" s="69" t="str">
        <f t="shared" si="12"/>
        <v/>
      </c>
      <c r="M27" s="69" t="str">
        <f t="shared" si="12"/>
        <v/>
      </c>
      <c r="N27" s="69" t="str">
        <f t="shared" si="12"/>
        <v/>
      </c>
      <c r="O27" s="69" t="str">
        <f t="shared" si="12"/>
        <v/>
      </c>
      <c r="P27" s="69" t="str">
        <f t="shared" si="12"/>
        <v/>
      </c>
      <c r="Q27" s="69" t="str">
        <f t="shared" si="12"/>
        <v/>
      </c>
      <c r="R27" s="69" t="str">
        <f t="shared" si="12"/>
        <v/>
      </c>
      <c r="S27" s="69" t="str">
        <f t="shared" si="12"/>
        <v/>
      </c>
      <c r="T27" s="69" t="str">
        <f t="shared" si="12"/>
        <v/>
      </c>
      <c r="U27" s="69" t="str">
        <f t="shared" si="12"/>
        <v/>
      </c>
      <c r="V27" s="69" t="str">
        <f t="shared" si="12"/>
        <v/>
      </c>
      <c r="W27" s="69" t="str">
        <f t="shared" si="12"/>
        <v/>
      </c>
      <c r="X27" s="69" t="str">
        <f t="shared" si="12"/>
        <v/>
      </c>
      <c r="Y27" s="69" t="str">
        <f t="shared" si="12"/>
        <v/>
      </c>
      <c r="Z27" s="69" t="str">
        <f t="shared" si="12"/>
        <v/>
      </c>
      <c r="AA27" s="69" t="str">
        <f t="shared" si="12"/>
        <v/>
      </c>
      <c r="AB27" s="69" t="str">
        <f t="shared" si="12"/>
        <v/>
      </c>
      <c r="AC27" s="69" t="str">
        <f t="shared" si="12"/>
        <v/>
      </c>
      <c r="AD27" s="69" t="str">
        <f t="shared" si="12"/>
        <v/>
      </c>
      <c r="AE27" s="69" t="str">
        <f t="shared" si="12"/>
        <v/>
      </c>
      <c r="AF27" s="69" t="str">
        <f t="shared" si="12"/>
        <v/>
      </c>
      <c r="AG27" s="69" t="str">
        <f t="shared" si="12"/>
        <v/>
      </c>
      <c r="AH27" s="69" t="str">
        <f t="shared" si="12"/>
        <v/>
      </c>
      <c r="AI27" s="69" t="str">
        <f t="shared" si="12"/>
        <v/>
      </c>
      <c r="AJ27" s="69" t="str">
        <f t="shared" si="12"/>
        <v/>
      </c>
      <c r="AK27" s="69" t="str">
        <f t="shared" ref="AK27:BB27" si="13">+AK14</f>
        <v/>
      </c>
      <c r="AL27" s="69" t="str">
        <f t="shared" si="13"/>
        <v/>
      </c>
      <c r="AM27" s="69" t="str">
        <f t="shared" si="13"/>
        <v/>
      </c>
      <c r="AN27" s="69" t="str">
        <f t="shared" si="13"/>
        <v/>
      </c>
      <c r="AO27" s="69" t="str">
        <f t="shared" si="13"/>
        <v/>
      </c>
      <c r="AP27" s="69" t="str">
        <f t="shared" si="13"/>
        <v/>
      </c>
      <c r="AQ27" s="69" t="str">
        <f t="shared" si="13"/>
        <v/>
      </c>
      <c r="AR27" s="69" t="str">
        <f t="shared" si="13"/>
        <v/>
      </c>
      <c r="AS27" s="69" t="str">
        <f t="shared" si="13"/>
        <v/>
      </c>
      <c r="AT27" s="69" t="str">
        <f t="shared" si="13"/>
        <v/>
      </c>
      <c r="AU27" s="69" t="str">
        <f t="shared" si="13"/>
        <v/>
      </c>
      <c r="AV27" s="69" t="str">
        <f t="shared" si="13"/>
        <v/>
      </c>
      <c r="AW27" s="69" t="str">
        <f t="shared" si="13"/>
        <v/>
      </c>
      <c r="AX27" s="69" t="str">
        <f t="shared" si="13"/>
        <v/>
      </c>
      <c r="AY27" s="69" t="str">
        <f t="shared" si="13"/>
        <v/>
      </c>
      <c r="AZ27" s="69" t="str">
        <f t="shared" si="13"/>
        <v/>
      </c>
      <c r="BA27" s="69" t="str">
        <f t="shared" si="13"/>
        <v/>
      </c>
      <c r="BB27" s="69" t="str">
        <f t="shared" si="13"/>
        <v/>
      </c>
      <c r="BC27" s="1"/>
    </row>
    <row r="28" spans="1:55" ht="15.75" customHeight="1" x14ac:dyDescent="0.35">
      <c r="A28" s="1"/>
      <c r="B28" s="2" t="s">
        <v>208</v>
      </c>
      <c r="C28" s="69">
        <f t="array" aca="1" ref="C28" ca="1">E28+NPV('Datos de Entrada'!$G$16,INDIRECT("F28:"&amp;ADDRESS(28,4+'Datos de Entrada'!$G$11)))</f>
        <v>0</v>
      </c>
      <c r="D28" s="82"/>
      <c r="E28" s="69">
        <f t="shared" ref="E28:AJ28" si="14">+E15</f>
        <v>0</v>
      </c>
      <c r="F28" s="69">
        <f t="shared" si="14"/>
        <v>0</v>
      </c>
      <c r="G28" s="69">
        <f t="shared" si="14"/>
        <v>0</v>
      </c>
      <c r="H28" s="69">
        <f t="shared" si="14"/>
        <v>0</v>
      </c>
      <c r="I28" s="69">
        <f t="shared" si="14"/>
        <v>0</v>
      </c>
      <c r="J28" s="69">
        <f t="shared" si="14"/>
        <v>0</v>
      </c>
      <c r="K28" s="69">
        <f t="shared" si="14"/>
        <v>0</v>
      </c>
      <c r="L28" s="69">
        <f t="shared" si="14"/>
        <v>0</v>
      </c>
      <c r="M28" s="69">
        <f t="shared" si="14"/>
        <v>0</v>
      </c>
      <c r="N28" s="69">
        <f t="shared" si="14"/>
        <v>0</v>
      </c>
      <c r="O28" s="69">
        <f t="shared" si="14"/>
        <v>0</v>
      </c>
      <c r="P28" s="69">
        <f t="shared" si="14"/>
        <v>0</v>
      </c>
      <c r="Q28" s="69">
        <f t="shared" si="14"/>
        <v>0</v>
      </c>
      <c r="R28" s="69">
        <f t="shared" si="14"/>
        <v>0</v>
      </c>
      <c r="S28" s="69">
        <f t="shared" si="14"/>
        <v>0</v>
      </c>
      <c r="T28" s="69">
        <f t="shared" si="14"/>
        <v>0</v>
      </c>
      <c r="U28" s="69">
        <f t="shared" si="14"/>
        <v>0</v>
      </c>
      <c r="V28" s="69">
        <f t="shared" si="14"/>
        <v>0</v>
      </c>
      <c r="W28" s="69">
        <f t="shared" si="14"/>
        <v>0</v>
      </c>
      <c r="X28" s="69">
        <f t="shared" si="14"/>
        <v>0</v>
      </c>
      <c r="Y28" s="69">
        <f t="shared" si="14"/>
        <v>0</v>
      </c>
      <c r="Z28" s="69">
        <f t="shared" si="14"/>
        <v>0</v>
      </c>
      <c r="AA28" s="69">
        <f t="shared" si="14"/>
        <v>0</v>
      </c>
      <c r="AB28" s="69">
        <f t="shared" si="14"/>
        <v>0</v>
      </c>
      <c r="AC28" s="69">
        <f t="shared" si="14"/>
        <v>0</v>
      </c>
      <c r="AD28" s="69">
        <f t="shared" si="14"/>
        <v>0</v>
      </c>
      <c r="AE28" s="69">
        <f t="shared" si="14"/>
        <v>0</v>
      </c>
      <c r="AF28" s="69">
        <f t="shared" si="14"/>
        <v>0</v>
      </c>
      <c r="AG28" s="69">
        <f t="shared" si="14"/>
        <v>0</v>
      </c>
      <c r="AH28" s="69">
        <f t="shared" si="14"/>
        <v>0</v>
      </c>
      <c r="AI28" s="69">
        <f t="shared" si="14"/>
        <v>0</v>
      </c>
      <c r="AJ28" s="69">
        <f t="shared" si="14"/>
        <v>0</v>
      </c>
      <c r="AK28" s="69">
        <f t="shared" ref="AK28:BB28" si="15">+AK15</f>
        <v>0</v>
      </c>
      <c r="AL28" s="69">
        <f t="shared" si="15"/>
        <v>0</v>
      </c>
      <c r="AM28" s="69">
        <f t="shared" si="15"/>
        <v>0</v>
      </c>
      <c r="AN28" s="69">
        <f t="shared" si="15"/>
        <v>0</v>
      </c>
      <c r="AO28" s="69">
        <f t="shared" si="15"/>
        <v>0</v>
      </c>
      <c r="AP28" s="69">
        <f t="shared" si="15"/>
        <v>0</v>
      </c>
      <c r="AQ28" s="69">
        <f t="shared" si="15"/>
        <v>0</v>
      </c>
      <c r="AR28" s="69">
        <f t="shared" si="15"/>
        <v>0</v>
      </c>
      <c r="AS28" s="69">
        <f t="shared" si="15"/>
        <v>0</v>
      </c>
      <c r="AT28" s="69">
        <f t="shared" si="15"/>
        <v>0</v>
      </c>
      <c r="AU28" s="69">
        <f t="shared" si="15"/>
        <v>0</v>
      </c>
      <c r="AV28" s="69">
        <f t="shared" si="15"/>
        <v>0</v>
      </c>
      <c r="AW28" s="69">
        <f t="shared" si="15"/>
        <v>0</v>
      </c>
      <c r="AX28" s="69">
        <f t="shared" si="15"/>
        <v>0</v>
      </c>
      <c r="AY28" s="69">
        <f t="shared" si="15"/>
        <v>0</v>
      </c>
      <c r="AZ28" s="69">
        <f t="shared" si="15"/>
        <v>0</v>
      </c>
      <c r="BA28" s="69">
        <f t="shared" si="15"/>
        <v>0</v>
      </c>
      <c r="BB28" s="69">
        <f t="shared" si="15"/>
        <v>0</v>
      </c>
      <c r="BC28" s="1"/>
    </row>
    <row r="29" spans="1:55" ht="3.75" customHeight="1" x14ac:dyDescent="0.35">
      <c r="A29" s="1"/>
      <c r="B29" s="81"/>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1"/>
    </row>
    <row r="30" spans="1:55" ht="15.75" customHeight="1" x14ac:dyDescent="0.35">
      <c r="A30" s="1"/>
      <c r="B30" s="78" t="s">
        <v>254</v>
      </c>
      <c r="C30" s="84">
        <f t="array" aca="1" ref="C30" ca="1">E30+NPV('Datos de Entrada'!$G$16,INDIRECT("F30:"&amp;ADDRESS(30,4+'Datos de Entrada'!$G$11)))</f>
        <v>0</v>
      </c>
      <c r="D30" s="83"/>
      <c r="E30" s="69">
        <f t="shared" ref="E30:AJ30" si="16">+SUM(E23:E28)</f>
        <v>0</v>
      </c>
      <c r="F30" s="69">
        <f t="shared" si="16"/>
        <v>0</v>
      </c>
      <c r="G30" s="69">
        <f t="shared" si="16"/>
        <v>0</v>
      </c>
      <c r="H30" s="69">
        <f t="shared" si="16"/>
        <v>0</v>
      </c>
      <c r="I30" s="69">
        <f t="shared" si="16"/>
        <v>0</v>
      </c>
      <c r="J30" s="69">
        <f t="shared" si="16"/>
        <v>0</v>
      </c>
      <c r="K30" s="69">
        <f t="shared" si="16"/>
        <v>0</v>
      </c>
      <c r="L30" s="69">
        <f t="shared" si="16"/>
        <v>0</v>
      </c>
      <c r="M30" s="69">
        <f t="shared" si="16"/>
        <v>0</v>
      </c>
      <c r="N30" s="69">
        <f t="shared" si="16"/>
        <v>0</v>
      </c>
      <c r="O30" s="69">
        <f t="shared" si="16"/>
        <v>0</v>
      </c>
      <c r="P30" s="69">
        <f t="shared" si="16"/>
        <v>0</v>
      </c>
      <c r="Q30" s="69">
        <f t="shared" si="16"/>
        <v>0</v>
      </c>
      <c r="R30" s="69">
        <f t="shared" si="16"/>
        <v>0</v>
      </c>
      <c r="S30" s="69">
        <f t="shared" si="16"/>
        <v>0</v>
      </c>
      <c r="T30" s="69">
        <f t="shared" si="16"/>
        <v>0</v>
      </c>
      <c r="U30" s="69">
        <f t="shared" si="16"/>
        <v>0</v>
      </c>
      <c r="V30" s="69">
        <f t="shared" si="16"/>
        <v>0</v>
      </c>
      <c r="W30" s="69">
        <f t="shared" si="16"/>
        <v>0</v>
      </c>
      <c r="X30" s="69">
        <f t="shared" si="16"/>
        <v>0</v>
      </c>
      <c r="Y30" s="69">
        <f t="shared" si="16"/>
        <v>0</v>
      </c>
      <c r="Z30" s="69">
        <f t="shared" si="16"/>
        <v>0</v>
      </c>
      <c r="AA30" s="69">
        <f t="shared" si="16"/>
        <v>0</v>
      </c>
      <c r="AB30" s="69">
        <f t="shared" si="16"/>
        <v>0</v>
      </c>
      <c r="AC30" s="69">
        <f t="shared" si="16"/>
        <v>0</v>
      </c>
      <c r="AD30" s="69">
        <f t="shared" si="16"/>
        <v>0</v>
      </c>
      <c r="AE30" s="69">
        <f t="shared" si="16"/>
        <v>0</v>
      </c>
      <c r="AF30" s="69">
        <f t="shared" si="16"/>
        <v>0</v>
      </c>
      <c r="AG30" s="69">
        <f t="shared" si="16"/>
        <v>0</v>
      </c>
      <c r="AH30" s="69">
        <f t="shared" si="16"/>
        <v>0</v>
      </c>
      <c r="AI30" s="69">
        <f t="shared" si="16"/>
        <v>0</v>
      </c>
      <c r="AJ30" s="69">
        <f t="shared" si="16"/>
        <v>0</v>
      </c>
      <c r="AK30" s="69">
        <f t="shared" ref="AK30:BB30" si="17">+SUM(AK23:AK28)</f>
        <v>0</v>
      </c>
      <c r="AL30" s="69">
        <f t="shared" si="17"/>
        <v>0</v>
      </c>
      <c r="AM30" s="69">
        <f t="shared" si="17"/>
        <v>0</v>
      </c>
      <c r="AN30" s="69">
        <f t="shared" si="17"/>
        <v>0</v>
      </c>
      <c r="AO30" s="69">
        <f t="shared" si="17"/>
        <v>0</v>
      </c>
      <c r="AP30" s="69">
        <f t="shared" si="17"/>
        <v>0</v>
      </c>
      <c r="AQ30" s="69">
        <f t="shared" si="17"/>
        <v>0</v>
      </c>
      <c r="AR30" s="69">
        <f t="shared" si="17"/>
        <v>0</v>
      </c>
      <c r="AS30" s="69">
        <f t="shared" si="17"/>
        <v>0</v>
      </c>
      <c r="AT30" s="69">
        <f t="shared" si="17"/>
        <v>0</v>
      </c>
      <c r="AU30" s="69">
        <f t="shared" si="17"/>
        <v>0</v>
      </c>
      <c r="AV30" s="69">
        <f t="shared" si="17"/>
        <v>0</v>
      </c>
      <c r="AW30" s="69">
        <f t="shared" si="17"/>
        <v>0</v>
      </c>
      <c r="AX30" s="69">
        <f t="shared" si="17"/>
        <v>0</v>
      </c>
      <c r="AY30" s="69">
        <f t="shared" si="17"/>
        <v>0</v>
      </c>
      <c r="AZ30" s="69">
        <f t="shared" si="17"/>
        <v>0</v>
      </c>
      <c r="BA30" s="69">
        <f t="shared" si="17"/>
        <v>0</v>
      </c>
      <c r="BB30" s="69">
        <f t="shared" si="17"/>
        <v>0</v>
      </c>
      <c r="BC30" s="1"/>
    </row>
    <row r="31" spans="1:55" ht="15.75" customHeight="1" x14ac:dyDescent="0.35">
      <c r="A31" s="1"/>
      <c r="B31" s="78" t="s">
        <v>255</v>
      </c>
      <c r="C31" s="85" t="e">
        <f ca="1">IRR(INDIRECT("E30:"&amp;ADDRESS(30,4+'Datos de Entrada'!$G$11)))</f>
        <v>#NUM!</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1:55"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ht="30" customHeight="1" x14ac:dyDescent="0.45">
      <c r="A34" s="1"/>
      <c r="B34" s="130" t="s">
        <v>203</v>
      </c>
      <c r="C34" s="72" t="str">
        <f>CONCATENATE("VAN @ ",'Datos de Entrada'!G16*100,"%")</f>
        <v>VAN @ 0%</v>
      </c>
      <c r="D34" s="1"/>
      <c r="E34" s="73">
        <f>+'Datos de Entrada'!$G$12</f>
        <v>0</v>
      </c>
      <c r="F34" s="73">
        <f t="shared" ref="F34:AK34" si="18">E34+1</f>
        <v>1</v>
      </c>
      <c r="G34" s="73">
        <f t="shared" si="18"/>
        <v>2</v>
      </c>
      <c r="H34" s="73">
        <f t="shared" si="18"/>
        <v>3</v>
      </c>
      <c r="I34" s="73">
        <f t="shared" si="18"/>
        <v>4</v>
      </c>
      <c r="J34" s="73">
        <f t="shared" si="18"/>
        <v>5</v>
      </c>
      <c r="K34" s="73">
        <f t="shared" si="18"/>
        <v>6</v>
      </c>
      <c r="L34" s="73">
        <f t="shared" si="18"/>
        <v>7</v>
      </c>
      <c r="M34" s="73">
        <f t="shared" si="18"/>
        <v>8</v>
      </c>
      <c r="N34" s="73">
        <f t="shared" si="18"/>
        <v>9</v>
      </c>
      <c r="O34" s="73">
        <f t="shared" si="18"/>
        <v>10</v>
      </c>
      <c r="P34" s="73">
        <f t="shared" si="18"/>
        <v>11</v>
      </c>
      <c r="Q34" s="73">
        <f t="shared" si="18"/>
        <v>12</v>
      </c>
      <c r="R34" s="73">
        <f t="shared" si="18"/>
        <v>13</v>
      </c>
      <c r="S34" s="73">
        <f t="shared" si="18"/>
        <v>14</v>
      </c>
      <c r="T34" s="73">
        <f t="shared" si="18"/>
        <v>15</v>
      </c>
      <c r="U34" s="73">
        <f t="shared" si="18"/>
        <v>16</v>
      </c>
      <c r="V34" s="73">
        <f t="shared" si="18"/>
        <v>17</v>
      </c>
      <c r="W34" s="73">
        <f t="shared" si="18"/>
        <v>18</v>
      </c>
      <c r="X34" s="73">
        <f t="shared" si="18"/>
        <v>19</v>
      </c>
      <c r="Y34" s="73">
        <f t="shared" si="18"/>
        <v>20</v>
      </c>
      <c r="Z34" s="73">
        <f t="shared" si="18"/>
        <v>21</v>
      </c>
      <c r="AA34" s="73">
        <f t="shared" si="18"/>
        <v>22</v>
      </c>
      <c r="AB34" s="73">
        <f t="shared" si="18"/>
        <v>23</v>
      </c>
      <c r="AC34" s="73">
        <f t="shared" si="18"/>
        <v>24</v>
      </c>
      <c r="AD34" s="73">
        <f t="shared" si="18"/>
        <v>25</v>
      </c>
      <c r="AE34" s="73">
        <f t="shared" si="18"/>
        <v>26</v>
      </c>
      <c r="AF34" s="73">
        <f t="shared" si="18"/>
        <v>27</v>
      </c>
      <c r="AG34" s="73">
        <f t="shared" si="18"/>
        <v>28</v>
      </c>
      <c r="AH34" s="73">
        <f t="shared" si="18"/>
        <v>29</v>
      </c>
      <c r="AI34" s="73">
        <f t="shared" si="18"/>
        <v>30</v>
      </c>
      <c r="AJ34" s="73">
        <f t="shared" si="18"/>
        <v>31</v>
      </c>
      <c r="AK34" s="73">
        <f t="shared" si="18"/>
        <v>32</v>
      </c>
      <c r="AL34" s="73">
        <f t="shared" ref="AL34:BB34" si="19">AK34+1</f>
        <v>33</v>
      </c>
      <c r="AM34" s="73">
        <f t="shared" si="19"/>
        <v>34</v>
      </c>
      <c r="AN34" s="73">
        <f t="shared" si="19"/>
        <v>35</v>
      </c>
      <c r="AO34" s="73">
        <f t="shared" si="19"/>
        <v>36</v>
      </c>
      <c r="AP34" s="73">
        <f t="shared" si="19"/>
        <v>37</v>
      </c>
      <c r="AQ34" s="73">
        <f t="shared" si="19"/>
        <v>38</v>
      </c>
      <c r="AR34" s="73">
        <f t="shared" si="19"/>
        <v>39</v>
      </c>
      <c r="AS34" s="73">
        <f t="shared" si="19"/>
        <v>40</v>
      </c>
      <c r="AT34" s="73">
        <f t="shared" si="19"/>
        <v>41</v>
      </c>
      <c r="AU34" s="73">
        <f t="shared" si="19"/>
        <v>42</v>
      </c>
      <c r="AV34" s="73">
        <f t="shared" si="19"/>
        <v>43</v>
      </c>
      <c r="AW34" s="73">
        <f t="shared" si="19"/>
        <v>44</v>
      </c>
      <c r="AX34" s="73">
        <f t="shared" si="19"/>
        <v>45</v>
      </c>
      <c r="AY34" s="73">
        <f t="shared" si="19"/>
        <v>46</v>
      </c>
      <c r="AZ34" s="73">
        <f t="shared" si="19"/>
        <v>47</v>
      </c>
      <c r="BA34" s="73">
        <f t="shared" si="19"/>
        <v>48</v>
      </c>
      <c r="BB34" s="73">
        <f t="shared" si="19"/>
        <v>49</v>
      </c>
      <c r="BC34" s="1"/>
    </row>
    <row r="35" spans="1:55" ht="3.75" customHeight="1" x14ac:dyDescent="0.35">
      <c r="A35" s="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1"/>
    </row>
    <row r="36" spans="1:55" ht="15.75" customHeight="1" x14ac:dyDescent="0.35">
      <c r="A36" s="1"/>
      <c r="B36" s="2" t="s">
        <v>206</v>
      </c>
      <c r="C36" s="69">
        <f t="array" aca="1" ref="C36" ca="1">E36+NPV('Datos de Entrada'!$G$16,INDIRECT("F36:"&amp;ADDRESS(36,4+'Datos de Entrada'!$G$11)))</f>
        <v>0</v>
      </c>
      <c r="D36" s="87"/>
      <c r="E36" s="69">
        <f t="shared" ref="E36:AJ36" si="20">+E23</f>
        <v>0</v>
      </c>
      <c r="F36" s="69">
        <f t="shared" si="20"/>
        <v>0</v>
      </c>
      <c r="G36" s="69">
        <f t="shared" si="20"/>
        <v>0</v>
      </c>
      <c r="H36" s="69">
        <f t="shared" si="20"/>
        <v>0</v>
      </c>
      <c r="I36" s="69">
        <f t="shared" si="20"/>
        <v>0</v>
      </c>
      <c r="J36" s="69">
        <f t="shared" si="20"/>
        <v>0</v>
      </c>
      <c r="K36" s="69">
        <f t="shared" si="20"/>
        <v>0</v>
      </c>
      <c r="L36" s="69">
        <f t="shared" si="20"/>
        <v>0</v>
      </c>
      <c r="M36" s="69">
        <f t="shared" si="20"/>
        <v>0</v>
      </c>
      <c r="N36" s="69">
        <f t="shared" si="20"/>
        <v>0</v>
      </c>
      <c r="O36" s="69">
        <f t="shared" si="20"/>
        <v>0</v>
      </c>
      <c r="P36" s="69">
        <f t="shared" si="20"/>
        <v>0</v>
      </c>
      <c r="Q36" s="69">
        <f t="shared" si="20"/>
        <v>0</v>
      </c>
      <c r="R36" s="69">
        <f t="shared" si="20"/>
        <v>0</v>
      </c>
      <c r="S36" s="69">
        <f t="shared" si="20"/>
        <v>0</v>
      </c>
      <c r="T36" s="69">
        <f t="shared" si="20"/>
        <v>0</v>
      </c>
      <c r="U36" s="69">
        <f t="shared" si="20"/>
        <v>0</v>
      </c>
      <c r="V36" s="69">
        <f t="shared" si="20"/>
        <v>0</v>
      </c>
      <c r="W36" s="69">
        <f t="shared" si="20"/>
        <v>0</v>
      </c>
      <c r="X36" s="69">
        <f t="shared" si="20"/>
        <v>0</v>
      </c>
      <c r="Y36" s="69">
        <f t="shared" si="20"/>
        <v>0</v>
      </c>
      <c r="Z36" s="69">
        <f t="shared" si="20"/>
        <v>0</v>
      </c>
      <c r="AA36" s="69">
        <f t="shared" si="20"/>
        <v>0</v>
      </c>
      <c r="AB36" s="69">
        <f t="shared" si="20"/>
        <v>0</v>
      </c>
      <c r="AC36" s="69">
        <f t="shared" si="20"/>
        <v>0</v>
      </c>
      <c r="AD36" s="69">
        <f t="shared" si="20"/>
        <v>0</v>
      </c>
      <c r="AE36" s="69">
        <f t="shared" si="20"/>
        <v>0</v>
      </c>
      <c r="AF36" s="69">
        <f t="shared" si="20"/>
        <v>0</v>
      </c>
      <c r="AG36" s="69">
        <f t="shared" si="20"/>
        <v>0</v>
      </c>
      <c r="AH36" s="69">
        <f t="shared" si="20"/>
        <v>0</v>
      </c>
      <c r="AI36" s="69">
        <f t="shared" si="20"/>
        <v>0</v>
      </c>
      <c r="AJ36" s="69">
        <f t="shared" si="20"/>
        <v>0</v>
      </c>
      <c r="AK36" s="69">
        <f t="shared" ref="AK36:BB36" si="21">+AK23</f>
        <v>0</v>
      </c>
      <c r="AL36" s="69">
        <f t="shared" si="21"/>
        <v>0</v>
      </c>
      <c r="AM36" s="69">
        <f t="shared" si="21"/>
        <v>0</v>
      </c>
      <c r="AN36" s="69">
        <f t="shared" si="21"/>
        <v>0</v>
      </c>
      <c r="AO36" s="69">
        <f t="shared" si="21"/>
        <v>0</v>
      </c>
      <c r="AP36" s="69">
        <f t="shared" si="21"/>
        <v>0</v>
      </c>
      <c r="AQ36" s="69">
        <f t="shared" si="21"/>
        <v>0</v>
      </c>
      <c r="AR36" s="69">
        <f t="shared" si="21"/>
        <v>0</v>
      </c>
      <c r="AS36" s="69">
        <f t="shared" si="21"/>
        <v>0</v>
      </c>
      <c r="AT36" s="69">
        <f t="shared" si="21"/>
        <v>0</v>
      </c>
      <c r="AU36" s="69">
        <f t="shared" si="21"/>
        <v>0</v>
      </c>
      <c r="AV36" s="69">
        <f t="shared" si="21"/>
        <v>0</v>
      </c>
      <c r="AW36" s="69">
        <f t="shared" si="21"/>
        <v>0</v>
      </c>
      <c r="AX36" s="69">
        <f t="shared" si="21"/>
        <v>0</v>
      </c>
      <c r="AY36" s="69">
        <f t="shared" si="21"/>
        <v>0</v>
      </c>
      <c r="AZ36" s="69">
        <f t="shared" si="21"/>
        <v>0</v>
      </c>
      <c r="BA36" s="69">
        <f t="shared" si="21"/>
        <v>0</v>
      </c>
      <c r="BB36" s="69">
        <f t="shared" si="21"/>
        <v>0</v>
      </c>
      <c r="BC36" s="1"/>
    </row>
    <row r="37" spans="1:55" ht="15.75" customHeight="1" x14ac:dyDescent="0.35">
      <c r="A37" s="1"/>
      <c r="B37" s="2" t="s">
        <v>251</v>
      </c>
      <c r="C37" s="76">
        <f t="array" aca="1" ref="C37" ca="1">E37+NPV('Datos de Entrada'!$G$16,INDIRECT("F37:"&amp;ADDRESS(37,4+'Datos de Entrada'!$G$11)))</f>
        <v>0</v>
      </c>
      <c r="D37" s="87"/>
      <c r="E37" s="76">
        <f t="shared" ref="E37:AJ37" si="22">+E24</f>
        <v>0</v>
      </c>
      <c r="F37" s="76">
        <f t="shared" si="22"/>
        <v>0</v>
      </c>
      <c r="G37" s="76">
        <f t="shared" si="22"/>
        <v>0</v>
      </c>
      <c r="H37" s="76">
        <f t="shared" si="22"/>
        <v>0</v>
      </c>
      <c r="I37" s="76">
        <f t="shared" si="22"/>
        <v>0</v>
      </c>
      <c r="J37" s="76">
        <f t="shared" si="22"/>
        <v>0</v>
      </c>
      <c r="K37" s="76">
        <f t="shared" si="22"/>
        <v>0</v>
      </c>
      <c r="L37" s="76">
        <f t="shared" si="22"/>
        <v>0</v>
      </c>
      <c r="M37" s="76">
        <f t="shared" si="22"/>
        <v>0</v>
      </c>
      <c r="N37" s="76">
        <f t="shared" si="22"/>
        <v>0</v>
      </c>
      <c r="O37" s="76">
        <f t="shared" si="22"/>
        <v>0</v>
      </c>
      <c r="P37" s="76">
        <f t="shared" si="22"/>
        <v>0</v>
      </c>
      <c r="Q37" s="76">
        <f t="shared" si="22"/>
        <v>0</v>
      </c>
      <c r="R37" s="76">
        <f t="shared" si="22"/>
        <v>0</v>
      </c>
      <c r="S37" s="76">
        <f t="shared" si="22"/>
        <v>0</v>
      </c>
      <c r="T37" s="76">
        <f t="shared" si="22"/>
        <v>0</v>
      </c>
      <c r="U37" s="76">
        <f t="shared" si="22"/>
        <v>0</v>
      </c>
      <c r="V37" s="76">
        <f t="shared" si="22"/>
        <v>0</v>
      </c>
      <c r="W37" s="76">
        <f t="shared" si="22"/>
        <v>0</v>
      </c>
      <c r="X37" s="76">
        <f t="shared" si="22"/>
        <v>0</v>
      </c>
      <c r="Y37" s="76">
        <f t="shared" si="22"/>
        <v>0</v>
      </c>
      <c r="Z37" s="76">
        <f t="shared" si="22"/>
        <v>0</v>
      </c>
      <c r="AA37" s="76">
        <f t="shared" si="22"/>
        <v>0</v>
      </c>
      <c r="AB37" s="76">
        <f t="shared" si="22"/>
        <v>0</v>
      </c>
      <c r="AC37" s="76">
        <f t="shared" si="22"/>
        <v>0</v>
      </c>
      <c r="AD37" s="76">
        <f t="shared" si="22"/>
        <v>0</v>
      </c>
      <c r="AE37" s="76">
        <f t="shared" si="22"/>
        <v>0</v>
      </c>
      <c r="AF37" s="76">
        <f t="shared" si="22"/>
        <v>0</v>
      </c>
      <c r="AG37" s="76">
        <f t="shared" si="22"/>
        <v>0</v>
      </c>
      <c r="AH37" s="76">
        <f t="shared" si="22"/>
        <v>0</v>
      </c>
      <c r="AI37" s="76">
        <f t="shared" si="22"/>
        <v>0</v>
      </c>
      <c r="AJ37" s="76">
        <f t="shared" si="22"/>
        <v>0</v>
      </c>
      <c r="AK37" s="76">
        <f t="shared" ref="AK37:BB37" si="23">+AK24</f>
        <v>0</v>
      </c>
      <c r="AL37" s="76">
        <f t="shared" si="23"/>
        <v>0</v>
      </c>
      <c r="AM37" s="76">
        <f t="shared" si="23"/>
        <v>0</v>
      </c>
      <c r="AN37" s="76">
        <f t="shared" si="23"/>
        <v>0</v>
      </c>
      <c r="AO37" s="76">
        <f t="shared" si="23"/>
        <v>0</v>
      </c>
      <c r="AP37" s="76">
        <f t="shared" si="23"/>
        <v>0</v>
      </c>
      <c r="AQ37" s="76">
        <f t="shared" si="23"/>
        <v>0</v>
      </c>
      <c r="AR37" s="76">
        <f t="shared" si="23"/>
        <v>0</v>
      </c>
      <c r="AS37" s="76">
        <f t="shared" si="23"/>
        <v>0</v>
      </c>
      <c r="AT37" s="76">
        <f t="shared" si="23"/>
        <v>0</v>
      </c>
      <c r="AU37" s="76">
        <f t="shared" si="23"/>
        <v>0</v>
      </c>
      <c r="AV37" s="76">
        <f t="shared" si="23"/>
        <v>0</v>
      </c>
      <c r="AW37" s="76">
        <f t="shared" si="23"/>
        <v>0</v>
      </c>
      <c r="AX37" s="76">
        <f t="shared" si="23"/>
        <v>0</v>
      </c>
      <c r="AY37" s="76">
        <f t="shared" si="23"/>
        <v>0</v>
      </c>
      <c r="AZ37" s="76">
        <f t="shared" si="23"/>
        <v>0</v>
      </c>
      <c r="BA37" s="76">
        <f t="shared" si="23"/>
        <v>0</v>
      </c>
      <c r="BB37" s="76">
        <f t="shared" si="23"/>
        <v>0</v>
      </c>
      <c r="BC37" s="1"/>
    </row>
    <row r="38" spans="1:55" ht="15.75" customHeight="1" x14ac:dyDescent="0.35">
      <c r="A38" s="1"/>
      <c r="B38" s="2" t="s">
        <v>178</v>
      </c>
      <c r="C38" s="76">
        <f t="array" aca="1" ref="C38" ca="1">E38+NPV('Datos de Entrada'!$G$16,INDIRECT("F38:"&amp;ADDRESS(38,4+'Datos de Entrada'!$G$11)))</f>
        <v>0</v>
      </c>
      <c r="D38" s="87"/>
      <c r="E38" s="76">
        <f>+'Datos de Entrada'!I224</f>
        <v>0</v>
      </c>
      <c r="F38" s="76">
        <f>+'Datos de Entrada'!J224</f>
        <v>0</v>
      </c>
      <c r="G38" s="76">
        <f>+'Datos de Entrada'!K224</f>
        <v>0</v>
      </c>
      <c r="H38" s="76">
        <f>+'Datos de Entrada'!L224</f>
        <v>0</v>
      </c>
      <c r="I38" s="76">
        <f>+'Datos de Entrada'!M224</f>
        <v>0</v>
      </c>
      <c r="J38" s="76">
        <f>+'Datos de Entrada'!N224</f>
        <v>0</v>
      </c>
      <c r="K38" s="76">
        <f>+'Datos de Entrada'!O224</f>
        <v>0</v>
      </c>
      <c r="L38" s="76">
        <f>+'Datos de Entrada'!P224</f>
        <v>0</v>
      </c>
      <c r="M38" s="76">
        <f>+'Datos de Entrada'!Q224</f>
        <v>0</v>
      </c>
      <c r="N38" s="76">
        <f>+'Datos de Entrada'!R224</f>
        <v>0</v>
      </c>
      <c r="O38" s="76">
        <f>+'Datos de Entrada'!S224</f>
        <v>0</v>
      </c>
      <c r="P38" s="76">
        <f>+'Datos de Entrada'!T224</f>
        <v>0</v>
      </c>
      <c r="Q38" s="76">
        <f>+'Datos de Entrada'!U224</f>
        <v>0</v>
      </c>
      <c r="R38" s="76">
        <f>+'Datos de Entrada'!V224</f>
        <v>0</v>
      </c>
      <c r="S38" s="76">
        <f>+'Datos de Entrada'!W224</f>
        <v>0</v>
      </c>
      <c r="T38" s="76">
        <f>+'Datos de Entrada'!X224</f>
        <v>0</v>
      </c>
      <c r="U38" s="76">
        <f>+'Datos de Entrada'!Y224</f>
        <v>0</v>
      </c>
      <c r="V38" s="76">
        <f>+'Datos de Entrada'!Z224</f>
        <v>0</v>
      </c>
      <c r="W38" s="76">
        <f>+'Datos de Entrada'!AA224</f>
        <v>0</v>
      </c>
      <c r="X38" s="76">
        <f>+'Datos de Entrada'!AB224</f>
        <v>0</v>
      </c>
      <c r="Y38" s="76">
        <f>+'Datos de Entrada'!AC224</f>
        <v>0</v>
      </c>
      <c r="Z38" s="76">
        <f>+'Datos de Entrada'!AD224</f>
        <v>0</v>
      </c>
      <c r="AA38" s="76">
        <f>+'Datos de Entrada'!AE224</f>
        <v>0</v>
      </c>
      <c r="AB38" s="76">
        <f>+'Datos de Entrada'!AF224</f>
        <v>0</v>
      </c>
      <c r="AC38" s="76">
        <f>+'Datos de Entrada'!AG224</f>
        <v>0</v>
      </c>
      <c r="AD38" s="76">
        <f>+'Datos de Entrada'!AH224</f>
        <v>0</v>
      </c>
      <c r="AE38" s="76">
        <f>+'Datos de Entrada'!AI224</f>
        <v>0</v>
      </c>
      <c r="AF38" s="76">
        <f>+'Datos de Entrada'!AJ224</f>
        <v>0</v>
      </c>
      <c r="AG38" s="76">
        <f>+'Datos de Entrada'!AK224</f>
        <v>0</v>
      </c>
      <c r="AH38" s="76">
        <f>+'Datos de Entrada'!AL224</f>
        <v>0</v>
      </c>
      <c r="AI38" s="76">
        <f>+'Datos de Entrada'!AM224</f>
        <v>0</v>
      </c>
      <c r="AJ38" s="76">
        <f>+'Datos de Entrada'!AN224</f>
        <v>0</v>
      </c>
      <c r="AK38" s="76">
        <f>+'Datos de Entrada'!AO224</f>
        <v>0</v>
      </c>
      <c r="AL38" s="76">
        <f>+'Datos de Entrada'!AP224</f>
        <v>0</v>
      </c>
      <c r="AM38" s="76">
        <f>+'Datos de Entrada'!AQ224</f>
        <v>0</v>
      </c>
      <c r="AN38" s="76">
        <f>+'Datos de Entrada'!AR224</f>
        <v>0</v>
      </c>
      <c r="AO38" s="76">
        <f>+'Datos de Entrada'!AS224</f>
        <v>0</v>
      </c>
      <c r="AP38" s="76">
        <f>+'Datos de Entrada'!AT224</f>
        <v>0</v>
      </c>
      <c r="AQ38" s="76">
        <f>+'Datos de Entrada'!AU224</f>
        <v>0</v>
      </c>
      <c r="AR38" s="76">
        <f>+'Datos de Entrada'!AV224</f>
        <v>0</v>
      </c>
      <c r="AS38" s="76">
        <f>+'Datos de Entrada'!AW224</f>
        <v>0</v>
      </c>
      <c r="AT38" s="76">
        <f>+'Datos de Entrada'!AX224</f>
        <v>0</v>
      </c>
      <c r="AU38" s="76">
        <f>+'Datos de Entrada'!AY224</f>
        <v>0</v>
      </c>
      <c r="AV38" s="76">
        <f>+'Datos de Entrada'!AZ224</f>
        <v>0</v>
      </c>
      <c r="AW38" s="76">
        <f>+'Datos de Entrada'!BA224</f>
        <v>0</v>
      </c>
      <c r="AX38" s="76">
        <f>+'Datos de Entrada'!BB224</f>
        <v>0</v>
      </c>
      <c r="AY38" s="76">
        <f>+'Datos de Entrada'!BC224</f>
        <v>0</v>
      </c>
      <c r="AZ38" s="76">
        <f>+'Datos de Entrada'!BD224</f>
        <v>0</v>
      </c>
      <c r="BA38" s="76">
        <f>+'Datos de Entrada'!BE224</f>
        <v>0</v>
      </c>
      <c r="BB38" s="76">
        <f>+'Datos de Entrada'!BF224</f>
        <v>0</v>
      </c>
      <c r="BC38" s="1"/>
    </row>
    <row r="39" spans="1:55" ht="15.75" customHeight="1" x14ac:dyDescent="0.35">
      <c r="A39" s="1"/>
      <c r="B39" s="2" t="s">
        <v>193</v>
      </c>
      <c r="C39" s="76">
        <f t="array" aca="1" ref="C39" ca="1">E39+NPV('Datos de Entrada'!$G$16,INDIRECT("F39:"&amp;ADDRESS(39,4+'Datos de Entrada'!$G$11)))</f>
        <v>0</v>
      </c>
      <c r="D39" s="87"/>
      <c r="E39" s="76">
        <f t="shared" ref="E39:AJ39" si="24">+E25</f>
        <v>0</v>
      </c>
      <c r="F39" s="76">
        <f t="shared" si="24"/>
        <v>0</v>
      </c>
      <c r="G39" s="76">
        <f t="shared" si="24"/>
        <v>0</v>
      </c>
      <c r="H39" s="76">
        <f t="shared" si="24"/>
        <v>0</v>
      </c>
      <c r="I39" s="76">
        <f t="shared" si="24"/>
        <v>0</v>
      </c>
      <c r="J39" s="76">
        <f t="shared" si="24"/>
        <v>0</v>
      </c>
      <c r="K39" s="76">
        <f t="shared" si="24"/>
        <v>0</v>
      </c>
      <c r="L39" s="76">
        <f t="shared" si="24"/>
        <v>0</v>
      </c>
      <c r="M39" s="76">
        <f t="shared" si="24"/>
        <v>0</v>
      </c>
      <c r="N39" s="76">
        <f t="shared" si="24"/>
        <v>0</v>
      </c>
      <c r="O39" s="76">
        <f t="shared" si="24"/>
        <v>0</v>
      </c>
      <c r="P39" s="76">
        <f t="shared" si="24"/>
        <v>0</v>
      </c>
      <c r="Q39" s="76">
        <f t="shared" si="24"/>
        <v>0</v>
      </c>
      <c r="R39" s="76">
        <f t="shared" si="24"/>
        <v>0</v>
      </c>
      <c r="S39" s="76">
        <f t="shared" si="24"/>
        <v>0</v>
      </c>
      <c r="T39" s="76">
        <f t="shared" si="24"/>
        <v>0</v>
      </c>
      <c r="U39" s="76">
        <f t="shared" si="24"/>
        <v>0</v>
      </c>
      <c r="V39" s="76">
        <f t="shared" si="24"/>
        <v>0</v>
      </c>
      <c r="W39" s="76">
        <f t="shared" si="24"/>
        <v>0</v>
      </c>
      <c r="X39" s="76">
        <f t="shared" si="24"/>
        <v>0</v>
      </c>
      <c r="Y39" s="76">
        <f t="shared" si="24"/>
        <v>0</v>
      </c>
      <c r="Z39" s="76">
        <f t="shared" si="24"/>
        <v>0</v>
      </c>
      <c r="AA39" s="76">
        <f t="shared" si="24"/>
        <v>0</v>
      </c>
      <c r="AB39" s="76">
        <f t="shared" si="24"/>
        <v>0</v>
      </c>
      <c r="AC39" s="76">
        <f t="shared" si="24"/>
        <v>0</v>
      </c>
      <c r="AD39" s="76">
        <f t="shared" si="24"/>
        <v>0</v>
      </c>
      <c r="AE39" s="76">
        <f t="shared" si="24"/>
        <v>0</v>
      </c>
      <c r="AF39" s="76">
        <f t="shared" si="24"/>
        <v>0</v>
      </c>
      <c r="AG39" s="76">
        <f t="shared" si="24"/>
        <v>0</v>
      </c>
      <c r="AH39" s="76">
        <f t="shared" si="24"/>
        <v>0</v>
      </c>
      <c r="AI39" s="76">
        <f t="shared" si="24"/>
        <v>0</v>
      </c>
      <c r="AJ39" s="76">
        <f t="shared" si="24"/>
        <v>0</v>
      </c>
      <c r="AK39" s="76">
        <f t="shared" ref="AK39:BB39" si="25">+AK25</f>
        <v>0</v>
      </c>
      <c r="AL39" s="76">
        <f t="shared" si="25"/>
        <v>0</v>
      </c>
      <c r="AM39" s="76">
        <f t="shared" si="25"/>
        <v>0</v>
      </c>
      <c r="AN39" s="76">
        <f t="shared" si="25"/>
        <v>0</v>
      </c>
      <c r="AO39" s="76">
        <f t="shared" si="25"/>
        <v>0</v>
      </c>
      <c r="AP39" s="76">
        <f t="shared" si="25"/>
        <v>0</v>
      </c>
      <c r="AQ39" s="76">
        <f t="shared" si="25"/>
        <v>0</v>
      </c>
      <c r="AR39" s="76">
        <f t="shared" si="25"/>
        <v>0</v>
      </c>
      <c r="AS39" s="76">
        <f t="shared" si="25"/>
        <v>0</v>
      </c>
      <c r="AT39" s="76">
        <f t="shared" si="25"/>
        <v>0</v>
      </c>
      <c r="AU39" s="76">
        <f t="shared" si="25"/>
        <v>0</v>
      </c>
      <c r="AV39" s="76">
        <f t="shared" si="25"/>
        <v>0</v>
      </c>
      <c r="AW39" s="76">
        <f t="shared" si="25"/>
        <v>0</v>
      </c>
      <c r="AX39" s="76">
        <f t="shared" si="25"/>
        <v>0</v>
      </c>
      <c r="AY39" s="76">
        <f t="shared" si="25"/>
        <v>0</v>
      </c>
      <c r="AZ39" s="76">
        <f t="shared" si="25"/>
        <v>0</v>
      </c>
      <c r="BA39" s="76">
        <f t="shared" si="25"/>
        <v>0</v>
      </c>
      <c r="BB39" s="76">
        <f t="shared" si="25"/>
        <v>0</v>
      </c>
      <c r="BC39" s="1"/>
    </row>
    <row r="40" spans="1:55" ht="15.75" customHeight="1" x14ac:dyDescent="0.35">
      <c r="A40" s="1"/>
      <c r="B40" s="2" t="s">
        <v>207</v>
      </c>
      <c r="C40" s="69">
        <f t="array" aca="1" ref="C40" ca="1">E40+NPV('Datos de Entrada'!$G$16,INDIRECT("F40:"&amp;ADDRESS(40,4+'Datos de Entrada'!$G$11)))</f>
        <v>0</v>
      </c>
      <c r="D40" s="87"/>
      <c r="E40" s="69">
        <f t="shared" ref="E40:AJ40" si="26">+E26</f>
        <v>0</v>
      </c>
      <c r="F40" s="69">
        <f t="shared" si="26"/>
        <v>0</v>
      </c>
      <c r="G40" s="69">
        <f t="shared" si="26"/>
        <v>0</v>
      </c>
      <c r="H40" s="69">
        <f t="shared" si="26"/>
        <v>0</v>
      </c>
      <c r="I40" s="69">
        <f t="shared" si="26"/>
        <v>0</v>
      </c>
      <c r="J40" s="69">
        <f t="shared" si="26"/>
        <v>0</v>
      </c>
      <c r="K40" s="69">
        <f t="shared" si="26"/>
        <v>0</v>
      </c>
      <c r="L40" s="69">
        <f t="shared" si="26"/>
        <v>0</v>
      </c>
      <c r="M40" s="69">
        <f t="shared" si="26"/>
        <v>0</v>
      </c>
      <c r="N40" s="69">
        <f t="shared" si="26"/>
        <v>0</v>
      </c>
      <c r="O40" s="69">
        <f t="shared" si="26"/>
        <v>0</v>
      </c>
      <c r="P40" s="69">
        <f t="shared" si="26"/>
        <v>0</v>
      </c>
      <c r="Q40" s="69">
        <f t="shared" si="26"/>
        <v>0</v>
      </c>
      <c r="R40" s="69">
        <f t="shared" si="26"/>
        <v>0</v>
      </c>
      <c r="S40" s="69">
        <f t="shared" si="26"/>
        <v>0</v>
      </c>
      <c r="T40" s="69">
        <f t="shared" si="26"/>
        <v>0</v>
      </c>
      <c r="U40" s="69">
        <f t="shared" si="26"/>
        <v>0</v>
      </c>
      <c r="V40" s="69">
        <f t="shared" si="26"/>
        <v>0</v>
      </c>
      <c r="W40" s="69">
        <f t="shared" si="26"/>
        <v>0</v>
      </c>
      <c r="X40" s="69">
        <f t="shared" si="26"/>
        <v>0</v>
      </c>
      <c r="Y40" s="69">
        <f t="shared" si="26"/>
        <v>0</v>
      </c>
      <c r="Z40" s="69">
        <f t="shared" si="26"/>
        <v>0</v>
      </c>
      <c r="AA40" s="69">
        <f t="shared" si="26"/>
        <v>0</v>
      </c>
      <c r="AB40" s="69">
        <f t="shared" si="26"/>
        <v>0</v>
      </c>
      <c r="AC40" s="69">
        <f t="shared" si="26"/>
        <v>0</v>
      </c>
      <c r="AD40" s="69">
        <f t="shared" si="26"/>
        <v>0</v>
      </c>
      <c r="AE40" s="69">
        <f t="shared" si="26"/>
        <v>0</v>
      </c>
      <c r="AF40" s="69">
        <f t="shared" si="26"/>
        <v>0</v>
      </c>
      <c r="AG40" s="69">
        <f t="shared" si="26"/>
        <v>0</v>
      </c>
      <c r="AH40" s="69">
        <f t="shared" si="26"/>
        <v>0</v>
      </c>
      <c r="AI40" s="69">
        <f t="shared" si="26"/>
        <v>0</v>
      </c>
      <c r="AJ40" s="69">
        <f t="shared" si="26"/>
        <v>0</v>
      </c>
      <c r="AK40" s="69">
        <f t="shared" ref="AK40:BB40" si="27">+AK26</f>
        <v>0</v>
      </c>
      <c r="AL40" s="69">
        <f t="shared" si="27"/>
        <v>0</v>
      </c>
      <c r="AM40" s="69">
        <f t="shared" si="27"/>
        <v>0</v>
      </c>
      <c r="AN40" s="69">
        <f t="shared" si="27"/>
        <v>0</v>
      </c>
      <c r="AO40" s="69">
        <f t="shared" si="27"/>
        <v>0</v>
      </c>
      <c r="AP40" s="69">
        <f t="shared" si="27"/>
        <v>0</v>
      </c>
      <c r="AQ40" s="69">
        <f t="shared" si="27"/>
        <v>0</v>
      </c>
      <c r="AR40" s="69">
        <f t="shared" si="27"/>
        <v>0</v>
      </c>
      <c r="AS40" s="69">
        <f t="shared" si="27"/>
        <v>0</v>
      </c>
      <c r="AT40" s="69">
        <f t="shared" si="27"/>
        <v>0</v>
      </c>
      <c r="AU40" s="69">
        <f t="shared" si="27"/>
        <v>0</v>
      </c>
      <c r="AV40" s="69">
        <f t="shared" si="27"/>
        <v>0</v>
      </c>
      <c r="AW40" s="69">
        <f t="shared" si="27"/>
        <v>0</v>
      </c>
      <c r="AX40" s="69">
        <f t="shared" si="27"/>
        <v>0</v>
      </c>
      <c r="AY40" s="69">
        <f t="shared" si="27"/>
        <v>0</v>
      </c>
      <c r="AZ40" s="69">
        <f t="shared" si="27"/>
        <v>0</v>
      </c>
      <c r="BA40" s="69">
        <f t="shared" si="27"/>
        <v>0</v>
      </c>
      <c r="BB40" s="69">
        <f t="shared" si="27"/>
        <v>0</v>
      </c>
      <c r="BC40" s="1"/>
    </row>
    <row r="41" spans="1:55" ht="15.75" customHeight="1" x14ac:dyDescent="0.35">
      <c r="A41" s="1"/>
      <c r="B41" s="2" t="s">
        <v>198</v>
      </c>
      <c r="C41" s="69" t="e">
        <f t="array" aca="1" ref="C41" ca="1">E41+NPV('Datos de Entrada'!$G$16,INDIRECT("F41:"&amp;ADDRESS(41,4+'Datos de Entrada'!$G$11)))</f>
        <v>#VALUE!</v>
      </c>
      <c r="D41" s="87"/>
      <c r="E41" s="69" t="str">
        <f t="shared" ref="E41:AJ41" si="28">+E27</f>
        <v/>
      </c>
      <c r="F41" s="69" t="str">
        <f t="shared" si="28"/>
        <v/>
      </c>
      <c r="G41" s="69" t="str">
        <f t="shared" si="28"/>
        <v/>
      </c>
      <c r="H41" s="69" t="str">
        <f t="shared" si="28"/>
        <v/>
      </c>
      <c r="I41" s="69" t="str">
        <f t="shared" si="28"/>
        <v/>
      </c>
      <c r="J41" s="69" t="str">
        <f t="shared" si="28"/>
        <v/>
      </c>
      <c r="K41" s="69" t="str">
        <f t="shared" si="28"/>
        <v/>
      </c>
      <c r="L41" s="69" t="str">
        <f t="shared" si="28"/>
        <v/>
      </c>
      <c r="M41" s="69" t="str">
        <f t="shared" si="28"/>
        <v/>
      </c>
      <c r="N41" s="69" t="str">
        <f t="shared" si="28"/>
        <v/>
      </c>
      <c r="O41" s="69" t="str">
        <f t="shared" si="28"/>
        <v/>
      </c>
      <c r="P41" s="69" t="str">
        <f t="shared" si="28"/>
        <v/>
      </c>
      <c r="Q41" s="69" t="str">
        <f t="shared" si="28"/>
        <v/>
      </c>
      <c r="R41" s="69" t="str">
        <f t="shared" si="28"/>
        <v/>
      </c>
      <c r="S41" s="69" t="str">
        <f t="shared" si="28"/>
        <v/>
      </c>
      <c r="T41" s="69" t="str">
        <f t="shared" si="28"/>
        <v/>
      </c>
      <c r="U41" s="69" t="str">
        <f t="shared" si="28"/>
        <v/>
      </c>
      <c r="V41" s="69" t="str">
        <f t="shared" si="28"/>
        <v/>
      </c>
      <c r="W41" s="69" t="str">
        <f t="shared" si="28"/>
        <v/>
      </c>
      <c r="X41" s="69" t="str">
        <f t="shared" si="28"/>
        <v/>
      </c>
      <c r="Y41" s="69" t="str">
        <f t="shared" si="28"/>
        <v/>
      </c>
      <c r="Z41" s="69" t="str">
        <f t="shared" si="28"/>
        <v/>
      </c>
      <c r="AA41" s="69" t="str">
        <f t="shared" si="28"/>
        <v/>
      </c>
      <c r="AB41" s="69" t="str">
        <f t="shared" si="28"/>
        <v/>
      </c>
      <c r="AC41" s="69" t="str">
        <f t="shared" si="28"/>
        <v/>
      </c>
      <c r="AD41" s="69" t="str">
        <f t="shared" si="28"/>
        <v/>
      </c>
      <c r="AE41" s="69" t="str">
        <f t="shared" si="28"/>
        <v/>
      </c>
      <c r="AF41" s="69" t="str">
        <f t="shared" si="28"/>
        <v/>
      </c>
      <c r="AG41" s="69" t="str">
        <f t="shared" si="28"/>
        <v/>
      </c>
      <c r="AH41" s="69" t="str">
        <f t="shared" si="28"/>
        <v/>
      </c>
      <c r="AI41" s="69" t="str">
        <f t="shared" si="28"/>
        <v/>
      </c>
      <c r="AJ41" s="69" t="str">
        <f t="shared" si="28"/>
        <v/>
      </c>
      <c r="AK41" s="69" t="str">
        <f t="shared" ref="AK41:BB41" si="29">+AK27</f>
        <v/>
      </c>
      <c r="AL41" s="69" t="str">
        <f t="shared" si="29"/>
        <v/>
      </c>
      <c r="AM41" s="69" t="str">
        <f t="shared" si="29"/>
        <v/>
      </c>
      <c r="AN41" s="69" t="str">
        <f t="shared" si="29"/>
        <v/>
      </c>
      <c r="AO41" s="69" t="str">
        <f t="shared" si="29"/>
        <v/>
      </c>
      <c r="AP41" s="69" t="str">
        <f t="shared" si="29"/>
        <v/>
      </c>
      <c r="AQ41" s="69" t="str">
        <f t="shared" si="29"/>
        <v/>
      </c>
      <c r="AR41" s="69" t="str">
        <f t="shared" si="29"/>
        <v/>
      </c>
      <c r="AS41" s="69" t="str">
        <f t="shared" si="29"/>
        <v/>
      </c>
      <c r="AT41" s="69" t="str">
        <f t="shared" si="29"/>
        <v/>
      </c>
      <c r="AU41" s="69" t="str">
        <f t="shared" si="29"/>
        <v/>
      </c>
      <c r="AV41" s="69" t="str">
        <f t="shared" si="29"/>
        <v/>
      </c>
      <c r="AW41" s="69" t="str">
        <f t="shared" si="29"/>
        <v/>
      </c>
      <c r="AX41" s="69" t="str">
        <f t="shared" si="29"/>
        <v/>
      </c>
      <c r="AY41" s="69" t="str">
        <f t="shared" si="29"/>
        <v/>
      </c>
      <c r="AZ41" s="69" t="str">
        <f t="shared" si="29"/>
        <v/>
      </c>
      <c r="BA41" s="69" t="str">
        <f t="shared" si="29"/>
        <v/>
      </c>
      <c r="BB41" s="69" t="str">
        <f t="shared" si="29"/>
        <v/>
      </c>
      <c r="BC41" s="1"/>
    </row>
    <row r="42" spans="1:55" ht="15.75" customHeight="1" x14ac:dyDescent="0.35">
      <c r="A42" s="1"/>
      <c r="B42" s="2" t="s">
        <v>208</v>
      </c>
      <c r="C42" s="69">
        <f t="array" aca="1" ref="C42" ca="1">E42+NPV('Datos de Entrada'!$G$16,INDIRECT("F42:"&amp;ADDRESS(42,4+'Datos de Entrada'!$G$11)))</f>
        <v>0</v>
      </c>
      <c r="D42" s="87"/>
      <c r="E42" s="69">
        <f t="shared" ref="E42:AJ42" si="30">+E28</f>
        <v>0</v>
      </c>
      <c r="F42" s="69">
        <f t="shared" si="30"/>
        <v>0</v>
      </c>
      <c r="G42" s="69">
        <f t="shared" si="30"/>
        <v>0</v>
      </c>
      <c r="H42" s="69">
        <f t="shared" si="30"/>
        <v>0</v>
      </c>
      <c r="I42" s="69">
        <f t="shared" si="30"/>
        <v>0</v>
      </c>
      <c r="J42" s="69">
        <f t="shared" si="30"/>
        <v>0</v>
      </c>
      <c r="K42" s="69">
        <f t="shared" si="30"/>
        <v>0</v>
      </c>
      <c r="L42" s="69">
        <f t="shared" si="30"/>
        <v>0</v>
      </c>
      <c r="M42" s="69">
        <f t="shared" si="30"/>
        <v>0</v>
      </c>
      <c r="N42" s="69">
        <f t="shared" si="30"/>
        <v>0</v>
      </c>
      <c r="O42" s="69">
        <f t="shared" si="30"/>
        <v>0</v>
      </c>
      <c r="P42" s="69">
        <f t="shared" si="30"/>
        <v>0</v>
      </c>
      <c r="Q42" s="69">
        <f t="shared" si="30"/>
        <v>0</v>
      </c>
      <c r="R42" s="69">
        <f t="shared" si="30"/>
        <v>0</v>
      </c>
      <c r="S42" s="69">
        <f t="shared" si="30"/>
        <v>0</v>
      </c>
      <c r="T42" s="69">
        <f t="shared" si="30"/>
        <v>0</v>
      </c>
      <c r="U42" s="69">
        <f t="shared" si="30"/>
        <v>0</v>
      </c>
      <c r="V42" s="69">
        <f t="shared" si="30"/>
        <v>0</v>
      </c>
      <c r="W42" s="69">
        <f t="shared" si="30"/>
        <v>0</v>
      </c>
      <c r="X42" s="69">
        <f t="shared" si="30"/>
        <v>0</v>
      </c>
      <c r="Y42" s="69">
        <f t="shared" si="30"/>
        <v>0</v>
      </c>
      <c r="Z42" s="69">
        <f t="shared" si="30"/>
        <v>0</v>
      </c>
      <c r="AA42" s="69">
        <f t="shared" si="30"/>
        <v>0</v>
      </c>
      <c r="AB42" s="69">
        <f t="shared" si="30"/>
        <v>0</v>
      </c>
      <c r="AC42" s="69">
        <f t="shared" si="30"/>
        <v>0</v>
      </c>
      <c r="AD42" s="69">
        <f t="shared" si="30"/>
        <v>0</v>
      </c>
      <c r="AE42" s="69">
        <f t="shared" si="30"/>
        <v>0</v>
      </c>
      <c r="AF42" s="69">
        <f t="shared" si="30"/>
        <v>0</v>
      </c>
      <c r="AG42" s="69">
        <f t="shared" si="30"/>
        <v>0</v>
      </c>
      <c r="AH42" s="69">
        <f t="shared" si="30"/>
        <v>0</v>
      </c>
      <c r="AI42" s="69">
        <f t="shared" si="30"/>
        <v>0</v>
      </c>
      <c r="AJ42" s="69">
        <f t="shared" si="30"/>
        <v>0</v>
      </c>
      <c r="AK42" s="69">
        <f t="shared" ref="AK42:BB42" si="31">+AK28</f>
        <v>0</v>
      </c>
      <c r="AL42" s="69">
        <f t="shared" si="31"/>
        <v>0</v>
      </c>
      <c r="AM42" s="69">
        <f t="shared" si="31"/>
        <v>0</v>
      </c>
      <c r="AN42" s="69">
        <f t="shared" si="31"/>
        <v>0</v>
      </c>
      <c r="AO42" s="69">
        <f t="shared" si="31"/>
        <v>0</v>
      </c>
      <c r="AP42" s="69">
        <f t="shared" si="31"/>
        <v>0</v>
      </c>
      <c r="AQ42" s="69">
        <f t="shared" si="31"/>
        <v>0</v>
      </c>
      <c r="AR42" s="69">
        <f t="shared" si="31"/>
        <v>0</v>
      </c>
      <c r="AS42" s="69">
        <f t="shared" si="31"/>
        <v>0</v>
      </c>
      <c r="AT42" s="69">
        <f t="shared" si="31"/>
        <v>0</v>
      </c>
      <c r="AU42" s="69">
        <f t="shared" si="31"/>
        <v>0</v>
      </c>
      <c r="AV42" s="69">
        <f t="shared" si="31"/>
        <v>0</v>
      </c>
      <c r="AW42" s="69">
        <f t="shared" si="31"/>
        <v>0</v>
      </c>
      <c r="AX42" s="69">
        <f t="shared" si="31"/>
        <v>0</v>
      </c>
      <c r="AY42" s="69">
        <f t="shared" si="31"/>
        <v>0</v>
      </c>
      <c r="AZ42" s="69">
        <f t="shared" si="31"/>
        <v>0</v>
      </c>
      <c r="BA42" s="69">
        <f t="shared" si="31"/>
        <v>0</v>
      </c>
      <c r="BB42" s="69">
        <f t="shared" si="31"/>
        <v>0</v>
      </c>
      <c r="BC42" s="1"/>
    </row>
    <row r="43" spans="1:55" ht="3.75" customHeight="1" x14ac:dyDescent="0.35">
      <c r="A43" s="1"/>
      <c r="B43" s="86"/>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1"/>
    </row>
    <row r="44" spans="1:55" ht="15.75" customHeight="1" x14ac:dyDescent="0.35">
      <c r="A44" s="1"/>
      <c r="B44" s="78" t="s">
        <v>254</v>
      </c>
      <c r="C44" s="89">
        <f t="array" aca="1" ref="C44" ca="1">E44+NPV('Datos de Entrada'!$G$16,INDIRECT("F44:"&amp;ADDRESS(44,4+'Datos de Entrada'!$G$11)))</f>
        <v>0</v>
      </c>
      <c r="D44" s="88"/>
      <c r="E44" s="69">
        <f t="shared" ref="E44:AJ44" si="32">+SUM(E36:E42)</f>
        <v>0</v>
      </c>
      <c r="F44" s="69">
        <f t="shared" si="32"/>
        <v>0</v>
      </c>
      <c r="G44" s="69">
        <f t="shared" si="32"/>
        <v>0</v>
      </c>
      <c r="H44" s="69">
        <f t="shared" si="32"/>
        <v>0</v>
      </c>
      <c r="I44" s="69">
        <f t="shared" si="32"/>
        <v>0</v>
      </c>
      <c r="J44" s="69">
        <f t="shared" si="32"/>
        <v>0</v>
      </c>
      <c r="K44" s="69">
        <f t="shared" si="32"/>
        <v>0</v>
      </c>
      <c r="L44" s="69">
        <f t="shared" si="32"/>
        <v>0</v>
      </c>
      <c r="M44" s="69">
        <f t="shared" si="32"/>
        <v>0</v>
      </c>
      <c r="N44" s="69">
        <f t="shared" si="32"/>
        <v>0</v>
      </c>
      <c r="O44" s="69">
        <f t="shared" si="32"/>
        <v>0</v>
      </c>
      <c r="P44" s="69">
        <f t="shared" si="32"/>
        <v>0</v>
      </c>
      <c r="Q44" s="69">
        <f t="shared" si="32"/>
        <v>0</v>
      </c>
      <c r="R44" s="69">
        <f t="shared" si="32"/>
        <v>0</v>
      </c>
      <c r="S44" s="69">
        <f t="shared" si="32"/>
        <v>0</v>
      </c>
      <c r="T44" s="69">
        <f t="shared" si="32"/>
        <v>0</v>
      </c>
      <c r="U44" s="69">
        <f t="shared" si="32"/>
        <v>0</v>
      </c>
      <c r="V44" s="69">
        <f t="shared" si="32"/>
        <v>0</v>
      </c>
      <c r="W44" s="69">
        <f t="shared" si="32"/>
        <v>0</v>
      </c>
      <c r="X44" s="69">
        <f t="shared" si="32"/>
        <v>0</v>
      </c>
      <c r="Y44" s="69">
        <f t="shared" si="32"/>
        <v>0</v>
      </c>
      <c r="Z44" s="69">
        <f t="shared" si="32"/>
        <v>0</v>
      </c>
      <c r="AA44" s="69">
        <f t="shared" si="32"/>
        <v>0</v>
      </c>
      <c r="AB44" s="69">
        <f t="shared" si="32"/>
        <v>0</v>
      </c>
      <c r="AC44" s="69">
        <f t="shared" si="32"/>
        <v>0</v>
      </c>
      <c r="AD44" s="69">
        <f t="shared" si="32"/>
        <v>0</v>
      </c>
      <c r="AE44" s="69">
        <f t="shared" si="32"/>
        <v>0</v>
      </c>
      <c r="AF44" s="69">
        <f t="shared" si="32"/>
        <v>0</v>
      </c>
      <c r="AG44" s="69">
        <f t="shared" si="32"/>
        <v>0</v>
      </c>
      <c r="AH44" s="69">
        <f t="shared" si="32"/>
        <v>0</v>
      </c>
      <c r="AI44" s="69">
        <f t="shared" si="32"/>
        <v>0</v>
      </c>
      <c r="AJ44" s="69">
        <f t="shared" si="32"/>
        <v>0</v>
      </c>
      <c r="AK44" s="69">
        <f t="shared" ref="AK44:BB44" si="33">+SUM(AK36:AK42)</f>
        <v>0</v>
      </c>
      <c r="AL44" s="69">
        <f t="shared" si="33"/>
        <v>0</v>
      </c>
      <c r="AM44" s="69">
        <f t="shared" si="33"/>
        <v>0</v>
      </c>
      <c r="AN44" s="69">
        <f t="shared" si="33"/>
        <v>0</v>
      </c>
      <c r="AO44" s="69">
        <f t="shared" si="33"/>
        <v>0</v>
      </c>
      <c r="AP44" s="69">
        <f t="shared" si="33"/>
        <v>0</v>
      </c>
      <c r="AQ44" s="69">
        <f t="shared" si="33"/>
        <v>0</v>
      </c>
      <c r="AR44" s="69">
        <f t="shared" si="33"/>
        <v>0</v>
      </c>
      <c r="AS44" s="69">
        <f t="shared" si="33"/>
        <v>0</v>
      </c>
      <c r="AT44" s="69">
        <f t="shared" si="33"/>
        <v>0</v>
      </c>
      <c r="AU44" s="69">
        <f t="shared" si="33"/>
        <v>0</v>
      </c>
      <c r="AV44" s="69">
        <f t="shared" si="33"/>
        <v>0</v>
      </c>
      <c r="AW44" s="69">
        <f t="shared" si="33"/>
        <v>0</v>
      </c>
      <c r="AX44" s="69">
        <f t="shared" si="33"/>
        <v>0</v>
      </c>
      <c r="AY44" s="69">
        <f t="shared" si="33"/>
        <v>0</v>
      </c>
      <c r="AZ44" s="69">
        <f t="shared" si="33"/>
        <v>0</v>
      </c>
      <c r="BA44" s="69">
        <f t="shared" si="33"/>
        <v>0</v>
      </c>
      <c r="BB44" s="69">
        <f t="shared" si="33"/>
        <v>0</v>
      </c>
      <c r="BC44" s="1"/>
    </row>
    <row r="45" spans="1:55" ht="15.75" customHeight="1" x14ac:dyDescent="0.35">
      <c r="A45" s="1"/>
      <c r="B45" s="78" t="s">
        <v>255</v>
      </c>
      <c r="C45" s="90" t="e">
        <f ca="1">IRR(INDIRECT("E44:"&amp;ADDRESS(44,4+'Datos de Entrada'!$G$11)))</f>
        <v>#NUM!</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row>
    <row r="46" spans="1:55"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row>
    <row r="47" spans="1:55"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ht="30" customHeight="1" x14ac:dyDescent="0.45">
      <c r="A48" s="1"/>
      <c r="B48" s="130" t="s">
        <v>204</v>
      </c>
      <c r="C48" s="72" t="str">
        <f>CONCATENATE("VAN @ ",'Datos de Entrada'!G16*100,"%")</f>
        <v>VAN @ 0%</v>
      </c>
      <c r="D48" s="1"/>
      <c r="E48" s="73">
        <f>+'Datos de Entrada'!$G$12</f>
        <v>0</v>
      </c>
      <c r="F48" s="73">
        <f t="shared" ref="F48:AK48" si="34">E48+1</f>
        <v>1</v>
      </c>
      <c r="G48" s="73">
        <f t="shared" si="34"/>
        <v>2</v>
      </c>
      <c r="H48" s="73">
        <f t="shared" si="34"/>
        <v>3</v>
      </c>
      <c r="I48" s="73">
        <f t="shared" si="34"/>
        <v>4</v>
      </c>
      <c r="J48" s="73">
        <f t="shared" si="34"/>
        <v>5</v>
      </c>
      <c r="K48" s="73">
        <f t="shared" si="34"/>
        <v>6</v>
      </c>
      <c r="L48" s="73">
        <f t="shared" si="34"/>
        <v>7</v>
      </c>
      <c r="M48" s="73">
        <f t="shared" si="34"/>
        <v>8</v>
      </c>
      <c r="N48" s="73">
        <f t="shared" si="34"/>
        <v>9</v>
      </c>
      <c r="O48" s="73">
        <f t="shared" si="34"/>
        <v>10</v>
      </c>
      <c r="P48" s="73">
        <f t="shared" si="34"/>
        <v>11</v>
      </c>
      <c r="Q48" s="73">
        <f t="shared" si="34"/>
        <v>12</v>
      </c>
      <c r="R48" s="73">
        <f t="shared" si="34"/>
        <v>13</v>
      </c>
      <c r="S48" s="73">
        <f t="shared" si="34"/>
        <v>14</v>
      </c>
      <c r="T48" s="73">
        <f t="shared" si="34"/>
        <v>15</v>
      </c>
      <c r="U48" s="73">
        <f t="shared" si="34"/>
        <v>16</v>
      </c>
      <c r="V48" s="73">
        <f t="shared" si="34"/>
        <v>17</v>
      </c>
      <c r="W48" s="73">
        <f t="shared" si="34"/>
        <v>18</v>
      </c>
      <c r="X48" s="73">
        <f t="shared" si="34"/>
        <v>19</v>
      </c>
      <c r="Y48" s="73">
        <f t="shared" si="34"/>
        <v>20</v>
      </c>
      <c r="Z48" s="73">
        <f t="shared" si="34"/>
        <v>21</v>
      </c>
      <c r="AA48" s="73">
        <f t="shared" si="34"/>
        <v>22</v>
      </c>
      <c r="AB48" s="73">
        <f t="shared" si="34"/>
        <v>23</v>
      </c>
      <c r="AC48" s="73">
        <f t="shared" si="34"/>
        <v>24</v>
      </c>
      <c r="AD48" s="73">
        <f t="shared" si="34"/>
        <v>25</v>
      </c>
      <c r="AE48" s="73">
        <f t="shared" si="34"/>
        <v>26</v>
      </c>
      <c r="AF48" s="73">
        <f t="shared" si="34"/>
        <v>27</v>
      </c>
      <c r="AG48" s="73">
        <f t="shared" si="34"/>
        <v>28</v>
      </c>
      <c r="AH48" s="73">
        <f t="shared" si="34"/>
        <v>29</v>
      </c>
      <c r="AI48" s="73">
        <f t="shared" si="34"/>
        <v>30</v>
      </c>
      <c r="AJ48" s="73">
        <f t="shared" si="34"/>
        <v>31</v>
      </c>
      <c r="AK48" s="73">
        <f t="shared" si="34"/>
        <v>32</v>
      </c>
      <c r="AL48" s="73">
        <f t="shared" ref="AL48:BB48" si="35">AK48+1</f>
        <v>33</v>
      </c>
      <c r="AM48" s="73">
        <f t="shared" si="35"/>
        <v>34</v>
      </c>
      <c r="AN48" s="73">
        <f t="shared" si="35"/>
        <v>35</v>
      </c>
      <c r="AO48" s="73">
        <f t="shared" si="35"/>
        <v>36</v>
      </c>
      <c r="AP48" s="73">
        <f t="shared" si="35"/>
        <v>37</v>
      </c>
      <c r="AQ48" s="73">
        <f t="shared" si="35"/>
        <v>38</v>
      </c>
      <c r="AR48" s="73">
        <f t="shared" si="35"/>
        <v>39</v>
      </c>
      <c r="AS48" s="73">
        <f t="shared" si="35"/>
        <v>40</v>
      </c>
      <c r="AT48" s="73">
        <f t="shared" si="35"/>
        <v>41</v>
      </c>
      <c r="AU48" s="73">
        <f t="shared" si="35"/>
        <v>42</v>
      </c>
      <c r="AV48" s="73">
        <f t="shared" si="35"/>
        <v>43</v>
      </c>
      <c r="AW48" s="73">
        <f t="shared" si="35"/>
        <v>44</v>
      </c>
      <c r="AX48" s="73">
        <f t="shared" si="35"/>
        <v>45</v>
      </c>
      <c r="AY48" s="73">
        <f t="shared" si="35"/>
        <v>46</v>
      </c>
      <c r="AZ48" s="73">
        <f t="shared" si="35"/>
        <v>47</v>
      </c>
      <c r="BA48" s="73">
        <f t="shared" si="35"/>
        <v>48</v>
      </c>
      <c r="BB48" s="73">
        <f t="shared" si="35"/>
        <v>49</v>
      </c>
      <c r="BC48" s="1"/>
    </row>
    <row r="49" spans="1:55" ht="3.75" customHeight="1" x14ac:dyDescent="0.35">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1"/>
    </row>
    <row r="50" spans="1:55" ht="15.75" customHeight="1" x14ac:dyDescent="0.35">
      <c r="A50" s="1"/>
      <c r="B50" s="2" t="s">
        <v>209</v>
      </c>
      <c r="C50" s="69">
        <f t="array" aca="1" ref="C50" ca="1">E50+NPV('Datos de Entrada'!$G$16,INDIRECT("F50:"&amp;ADDRESS(50,4+'Datos de Entrada'!$G$11)))</f>
        <v>0</v>
      </c>
      <c r="D50" s="92"/>
      <c r="E50" s="69">
        <f>-'Datos de Entrada'!I225</f>
        <v>0</v>
      </c>
      <c r="F50" s="69">
        <f>-'Datos de Entrada'!J225</f>
        <v>0</v>
      </c>
      <c r="G50" s="69">
        <f>-'Datos de Entrada'!K225</f>
        <v>0</v>
      </c>
      <c r="H50" s="69">
        <f>-'Datos de Entrada'!L225</f>
        <v>0</v>
      </c>
      <c r="I50" s="69">
        <f>-'Datos de Entrada'!M225</f>
        <v>0</v>
      </c>
      <c r="J50" s="69">
        <f>-'Datos de Entrada'!N225</f>
        <v>0</v>
      </c>
      <c r="K50" s="69">
        <f>-'Datos de Entrada'!O225</f>
        <v>0</v>
      </c>
      <c r="L50" s="69">
        <f>-'Datos de Entrada'!P225</f>
        <v>0</v>
      </c>
      <c r="M50" s="69">
        <f>-'Datos de Entrada'!Q225</f>
        <v>0</v>
      </c>
      <c r="N50" s="69">
        <f>-'Datos de Entrada'!R225</f>
        <v>0</v>
      </c>
      <c r="O50" s="69">
        <f>-'Datos de Entrada'!S225</f>
        <v>0</v>
      </c>
      <c r="P50" s="69">
        <f>-'Datos de Entrada'!T225</f>
        <v>0</v>
      </c>
      <c r="Q50" s="69">
        <f>-'Datos de Entrada'!U225</f>
        <v>0</v>
      </c>
      <c r="R50" s="69">
        <f>-'Datos de Entrada'!V225</f>
        <v>0</v>
      </c>
      <c r="S50" s="69">
        <f>-'Datos de Entrada'!W225</f>
        <v>0</v>
      </c>
      <c r="T50" s="69">
        <f>-'Datos de Entrada'!X225</f>
        <v>0</v>
      </c>
      <c r="U50" s="69">
        <f>-'Datos de Entrada'!Y225</f>
        <v>0</v>
      </c>
      <c r="V50" s="69">
        <f>-'Datos de Entrada'!Z225</f>
        <v>0</v>
      </c>
      <c r="W50" s="69">
        <f>-'Datos de Entrada'!AA225</f>
        <v>0</v>
      </c>
      <c r="X50" s="69">
        <f>-'Datos de Entrada'!AB225</f>
        <v>0</v>
      </c>
      <c r="Y50" s="69">
        <f>-'Datos de Entrada'!AC225</f>
        <v>0</v>
      </c>
      <c r="Z50" s="69">
        <f>-'Datos de Entrada'!AD225</f>
        <v>0</v>
      </c>
      <c r="AA50" s="69">
        <f>-'Datos de Entrada'!AE225</f>
        <v>0</v>
      </c>
      <c r="AB50" s="69">
        <f>-'Datos de Entrada'!AF225</f>
        <v>0</v>
      </c>
      <c r="AC50" s="69">
        <f>-'Datos de Entrada'!AG225</f>
        <v>0</v>
      </c>
      <c r="AD50" s="69">
        <f>-'Datos de Entrada'!AH225</f>
        <v>0</v>
      </c>
      <c r="AE50" s="69">
        <f>-'Datos de Entrada'!AI225</f>
        <v>0</v>
      </c>
      <c r="AF50" s="69">
        <f>-'Datos de Entrada'!AJ225</f>
        <v>0</v>
      </c>
      <c r="AG50" s="69">
        <f>-'Datos de Entrada'!AK225</f>
        <v>0</v>
      </c>
      <c r="AH50" s="69">
        <f>-'Datos de Entrada'!AL225</f>
        <v>0</v>
      </c>
      <c r="AI50" s="69">
        <f>-'Datos de Entrada'!AM225</f>
        <v>0</v>
      </c>
      <c r="AJ50" s="69">
        <f>-'Datos de Entrada'!AN225</f>
        <v>0</v>
      </c>
      <c r="AK50" s="69">
        <f>-'Datos de Entrada'!AO225</f>
        <v>0</v>
      </c>
      <c r="AL50" s="69">
        <f>-'Datos de Entrada'!AP225</f>
        <v>0</v>
      </c>
      <c r="AM50" s="69">
        <f>-'Datos de Entrada'!AQ225</f>
        <v>0</v>
      </c>
      <c r="AN50" s="69">
        <f>-'Datos de Entrada'!AR225</f>
        <v>0</v>
      </c>
      <c r="AO50" s="69">
        <f>-'Datos de Entrada'!AS225</f>
        <v>0</v>
      </c>
      <c r="AP50" s="69">
        <f>-'Datos de Entrada'!AT225</f>
        <v>0</v>
      </c>
      <c r="AQ50" s="69">
        <f>-'Datos de Entrada'!AU225</f>
        <v>0</v>
      </c>
      <c r="AR50" s="69">
        <f>-'Datos de Entrada'!AV225</f>
        <v>0</v>
      </c>
      <c r="AS50" s="69">
        <f>-'Datos de Entrada'!AW225</f>
        <v>0</v>
      </c>
      <c r="AT50" s="69">
        <f>-'Datos de Entrada'!AX225</f>
        <v>0</v>
      </c>
      <c r="AU50" s="69">
        <f>-'Datos de Entrada'!AY225</f>
        <v>0</v>
      </c>
      <c r="AV50" s="69">
        <f>-'Datos de Entrada'!AZ225</f>
        <v>0</v>
      </c>
      <c r="AW50" s="69">
        <f>-'Datos de Entrada'!BA225</f>
        <v>0</v>
      </c>
      <c r="AX50" s="69">
        <f>-'Datos de Entrada'!BB225</f>
        <v>0</v>
      </c>
      <c r="AY50" s="69">
        <f>-'Datos de Entrada'!BC225</f>
        <v>0</v>
      </c>
      <c r="AZ50" s="69">
        <f>-'Datos de Entrada'!BD225</f>
        <v>0</v>
      </c>
      <c r="BA50" s="69">
        <f>-'Datos de Entrada'!BE225</f>
        <v>0</v>
      </c>
      <c r="BB50" s="69">
        <f>-'Datos de Entrada'!BF225</f>
        <v>0</v>
      </c>
      <c r="BC50" s="1"/>
    </row>
    <row r="51" spans="1:55" ht="29" x14ac:dyDescent="0.35">
      <c r="A51" s="1"/>
      <c r="B51" s="131" t="s">
        <v>210</v>
      </c>
      <c r="C51" s="76">
        <f t="array" aca="1" ref="C51" ca="1">E51+NPV('Datos de Entrada'!$G$16,INDIRECT("F51:"&amp;ADDRESS(51,4+'Datos de Entrada'!$G$11)))</f>
        <v>0</v>
      </c>
      <c r="D51" s="92"/>
      <c r="E51" s="76">
        <f>-'Datos de Entrada'!I231</f>
        <v>0</v>
      </c>
      <c r="F51" s="76">
        <f>-'Datos de Entrada'!J231</f>
        <v>0</v>
      </c>
      <c r="G51" s="76">
        <f>-'Datos de Entrada'!K231</f>
        <v>0</v>
      </c>
      <c r="H51" s="76">
        <f>-'Datos de Entrada'!L231</f>
        <v>0</v>
      </c>
      <c r="I51" s="76">
        <f>-'Datos de Entrada'!M231</f>
        <v>0</v>
      </c>
      <c r="J51" s="76">
        <f>-'Datos de Entrada'!N231</f>
        <v>0</v>
      </c>
      <c r="K51" s="76">
        <f>-'Datos de Entrada'!O231</f>
        <v>0</v>
      </c>
      <c r="L51" s="76">
        <f>-'Datos de Entrada'!P231</f>
        <v>0</v>
      </c>
      <c r="M51" s="76">
        <f>-'Datos de Entrada'!Q231</f>
        <v>0</v>
      </c>
      <c r="N51" s="76">
        <f>-'Datos de Entrada'!R231</f>
        <v>0</v>
      </c>
      <c r="O51" s="76">
        <f>-'Datos de Entrada'!S231</f>
        <v>0</v>
      </c>
      <c r="P51" s="76">
        <f>-'Datos de Entrada'!T231</f>
        <v>0</v>
      </c>
      <c r="Q51" s="76">
        <f>-'Datos de Entrada'!U231</f>
        <v>0</v>
      </c>
      <c r="R51" s="76">
        <f>-'Datos de Entrada'!V231</f>
        <v>0</v>
      </c>
      <c r="S51" s="76">
        <f>-'Datos de Entrada'!W231</f>
        <v>0</v>
      </c>
      <c r="T51" s="76">
        <f>-'Datos de Entrada'!X231</f>
        <v>0</v>
      </c>
      <c r="U51" s="76">
        <f>-'Datos de Entrada'!Y231</f>
        <v>0</v>
      </c>
      <c r="V51" s="76">
        <f>-'Datos de Entrada'!Z231</f>
        <v>0</v>
      </c>
      <c r="W51" s="76">
        <f>-'Datos de Entrada'!AA231</f>
        <v>0</v>
      </c>
      <c r="X51" s="76">
        <f>-'Datos de Entrada'!AB231</f>
        <v>0</v>
      </c>
      <c r="Y51" s="76">
        <f>-'Datos de Entrada'!AC231</f>
        <v>0</v>
      </c>
      <c r="Z51" s="76">
        <f>-'Datos de Entrada'!AD231</f>
        <v>0</v>
      </c>
      <c r="AA51" s="76">
        <f>-'Datos de Entrada'!AE231</f>
        <v>0</v>
      </c>
      <c r="AB51" s="76">
        <f>-'Datos de Entrada'!AF231</f>
        <v>0</v>
      </c>
      <c r="AC51" s="76">
        <f>-'Datos de Entrada'!AG231</f>
        <v>0</v>
      </c>
      <c r="AD51" s="76">
        <f>-'Datos de Entrada'!AH231</f>
        <v>0</v>
      </c>
      <c r="AE51" s="76">
        <f>-'Datos de Entrada'!AI231</f>
        <v>0</v>
      </c>
      <c r="AF51" s="76">
        <f>-'Datos de Entrada'!AJ231</f>
        <v>0</v>
      </c>
      <c r="AG51" s="76">
        <f>-'Datos de Entrada'!AK231</f>
        <v>0</v>
      </c>
      <c r="AH51" s="76">
        <f>-'Datos de Entrada'!AL231</f>
        <v>0</v>
      </c>
      <c r="AI51" s="76">
        <f>-'Datos de Entrada'!AM231</f>
        <v>0</v>
      </c>
      <c r="AJ51" s="76">
        <f>-'Datos de Entrada'!AN231</f>
        <v>0</v>
      </c>
      <c r="AK51" s="76">
        <f>-'Datos de Entrada'!AO231</f>
        <v>0</v>
      </c>
      <c r="AL51" s="76">
        <f>-'Datos de Entrada'!AP231</f>
        <v>0</v>
      </c>
      <c r="AM51" s="76">
        <f>-'Datos de Entrada'!AQ231</f>
        <v>0</v>
      </c>
      <c r="AN51" s="76">
        <f>-'Datos de Entrada'!AR231</f>
        <v>0</v>
      </c>
      <c r="AO51" s="76">
        <f>-'Datos de Entrada'!AS231</f>
        <v>0</v>
      </c>
      <c r="AP51" s="76">
        <f>-'Datos de Entrada'!AT231</f>
        <v>0</v>
      </c>
      <c r="AQ51" s="76">
        <f>-'Datos de Entrada'!AU231</f>
        <v>0</v>
      </c>
      <c r="AR51" s="76">
        <f>-'Datos de Entrada'!AV231</f>
        <v>0</v>
      </c>
      <c r="AS51" s="76">
        <f>-'Datos de Entrada'!AW231</f>
        <v>0</v>
      </c>
      <c r="AT51" s="76">
        <f>-'Datos de Entrada'!AX231</f>
        <v>0</v>
      </c>
      <c r="AU51" s="76">
        <f>-'Datos de Entrada'!AY231</f>
        <v>0</v>
      </c>
      <c r="AV51" s="76">
        <f>-'Datos de Entrada'!AZ231</f>
        <v>0</v>
      </c>
      <c r="AW51" s="76">
        <f>-'Datos de Entrada'!BA231</f>
        <v>0</v>
      </c>
      <c r="AX51" s="76">
        <f>-'Datos de Entrada'!BB231</f>
        <v>0</v>
      </c>
      <c r="AY51" s="76">
        <f>-'Datos de Entrada'!BC231</f>
        <v>0</v>
      </c>
      <c r="AZ51" s="76">
        <f>-'Datos de Entrada'!BD231</f>
        <v>0</v>
      </c>
      <c r="BA51" s="76">
        <f>-'Datos de Entrada'!BE231</f>
        <v>0</v>
      </c>
      <c r="BB51" s="76">
        <f>-'Datos de Entrada'!BF231</f>
        <v>0</v>
      </c>
      <c r="BC51" s="1"/>
    </row>
    <row r="52" spans="1:55" ht="15.75" customHeight="1" x14ac:dyDescent="0.35">
      <c r="A52" s="1"/>
      <c r="B52" s="2" t="s">
        <v>193</v>
      </c>
      <c r="C52" s="76">
        <f t="array" aca="1" ref="C52" ca="1">E52+NPV('Datos de Entrada'!$G$16,INDIRECT("F52:"&amp;ADDRESS(52,4+'Datos de Entrada'!$G$11)))</f>
        <v>0</v>
      </c>
      <c r="D52" s="92"/>
      <c r="E52" s="76">
        <f t="shared" ref="E52:AJ52" si="36">+E39</f>
        <v>0</v>
      </c>
      <c r="F52" s="76">
        <f t="shared" si="36"/>
        <v>0</v>
      </c>
      <c r="G52" s="76">
        <f t="shared" si="36"/>
        <v>0</v>
      </c>
      <c r="H52" s="76">
        <f t="shared" si="36"/>
        <v>0</v>
      </c>
      <c r="I52" s="76">
        <f t="shared" si="36"/>
        <v>0</v>
      </c>
      <c r="J52" s="76">
        <f t="shared" si="36"/>
        <v>0</v>
      </c>
      <c r="K52" s="76">
        <f t="shared" si="36"/>
        <v>0</v>
      </c>
      <c r="L52" s="76">
        <f t="shared" si="36"/>
        <v>0</v>
      </c>
      <c r="M52" s="76">
        <f t="shared" si="36"/>
        <v>0</v>
      </c>
      <c r="N52" s="76">
        <f t="shared" si="36"/>
        <v>0</v>
      </c>
      <c r="O52" s="76">
        <f t="shared" si="36"/>
        <v>0</v>
      </c>
      <c r="P52" s="76">
        <f t="shared" si="36"/>
        <v>0</v>
      </c>
      <c r="Q52" s="76">
        <f t="shared" si="36"/>
        <v>0</v>
      </c>
      <c r="R52" s="76">
        <f t="shared" si="36"/>
        <v>0</v>
      </c>
      <c r="S52" s="76">
        <f t="shared" si="36"/>
        <v>0</v>
      </c>
      <c r="T52" s="76">
        <f t="shared" si="36"/>
        <v>0</v>
      </c>
      <c r="U52" s="76">
        <f t="shared" si="36"/>
        <v>0</v>
      </c>
      <c r="V52" s="76">
        <f t="shared" si="36"/>
        <v>0</v>
      </c>
      <c r="W52" s="76">
        <f t="shared" si="36"/>
        <v>0</v>
      </c>
      <c r="X52" s="76">
        <f t="shared" si="36"/>
        <v>0</v>
      </c>
      <c r="Y52" s="76">
        <f t="shared" si="36"/>
        <v>0</v>
      </c>
      <c r="Z52" s="76">
        <f t="shared" si="36"/>
        <v>0</v>
      </c>
      <c r="AA52" s="76">
        <f t="shared" si="36"/>
        <v>0</v>
      </c>
      <c r="AB52" s="76">
        <f t="shared" si="36"/>
        <v>0</v>
      </c>
      <c r="AC52" s="76">
        <f t="shared" si="36"/>
        <v>0</v>
      </c>
      <c r="AD52" s="76">
        <f t="shared" si="36"/>
        <v>0</v>
      </c>
      <c r="AE52" s="76">
        <f t="shared" si="36"/>
        <v>0</v>
      </c>
      <c r="AF52" s="76">
        <f t="shared" si="36"/>
        <v>0</v>
      </c>
      <c r="AG52" s="76">
        <f t="shared" si="36"/>
        <v>0</v>
      </c>
      <c r="AH52" s="76">
        <f t="shared" si="36"/>
        <v>0</v>
      </c>
      <c r="AI52" s="76">
        <f t="shared" si="36"/>
        <v>0</v>
      </c>
      <c r="AJ52" s="76">
        <f t="shared" si="36"/>
        <v>0</v>
      </c>
      <c r="AK52" s="76">
        <f t="shared" ref="AK52:BB52" si="37">+AK39</f>
        <v>0</v>
      </c>
      <c r="AL52" s="76">
        <f t="shared" si="37"/>
        <v>0</v>
      </c>
      <c r="AM52" s="76">
        <f t="shared" si="37"/>
        <v>0</v>
      </c>
      <c r="AN52" s="76">
        <f t="shared" si="37"/>
        <v>0</v>
      </c>
      <c r="AO52" s="76">
        <f t="shared" si="37"/>
        <v>0</v>
      </c>
      <c r="AP52" s="76">
        <f t="shared" si="37"/>
        <v>0</v>
      </c>
      <c r="AQ52" s="76">
        <f t="shared" si="37"/>
        <v>0</v>
      </c>
      <c r="AR52" s="76">
        <f t="shared" si="37"/>
        <v>0</v>
      </c>
      <c r="AS52" s="76">
        <f t="shared" si="37"/>
        <v>0</v>
      </c>
      <c r="AT52" s="76">
        <f t="shared" si="37"/>
        <v>0</v>
      </c>
      <c r="AU52" s="76">
        <f t="shared" si="37"/>
        <v>0</v>
      </c>
      <c r="AV52" s="76">
        <f t="shared" si="37"/>
        <v>0</v>
      </c>
      <c r="AW52" s="76">
        <f t="shared" si="37"/>
        <v>0</v>
      </c>
      <c r="AX52" s="76">
        <f t="shared" si="37"/>
        <v>0</v>
      </c>
      <c r="AY52" s="76">
        <f t="shared" si="37"/>
        <v>0</v>
      </c>
      <c r="AZ52" s="76">
        <f t="shared" si="37"/>
        <v>0</v>
      </c>
      <c r="BA52" s="76">
        <f t="shared" si="37"/>
        <v>0</v>
      </c>
      <c r="BB52" s="76">
        <f t="shared" si="37"/>
        <v>0</v>
      </c>
      <c r="BC52" s="1"/>
    </row>
    <row r="53" spans="1:55" ht="28" x14ac:dyDescent="0.35">
      <c r="A53" s="1"/>
      <c r="B53" s="131" t="s">
        <v>211</v>
      </c>
      <c r="C53" s="69">
        <f t="array" aca="1" ref="C53" ca="1">E53+NPV('Datos de Entrada'!$G$16,INDIRECT("F53:"&amp;ADDRESS(53,4+'Datos de Entrada'!$G$11)))</f>
        <v>0</v>
      </c>
      <c r="D53" s="92"/>
      <c r="E53" s="69">
        <f>+E40-'Datos de Entrada'!I121</f>
        <v>0</v>
      </c>
      <c r="F53" s="69">
        <f>+F40-'Datos de Entrada'!J121</f>
        <v>0</v>
      </c>
      <c r="G53" s="69">
        <f>+G40-'Datos de Entrada'!K121</f>
        <v>0</v>
      </c>
      <c r="H53" s="69">
        <f>+H40-'Datos de Entrada'!L121</f>
        <v>0</v>
      </c>
      <c r="I53" s="69">
        <f>+I40-'Datos de Entrada'!M121</f>
        <v>0</v>
      </c>
      <c r="J53" s="69">
        <f>+J40-'Datos de Entrada'!N121</f>
        <v>0</v>
      </c>
      <c r="K53" s="69">
        <f>+K40-'Datos de Entrada'!O121</f>
        <v>0</v>
      </c>
      <c r="L53" s="69">
        <f>+L40-'Datos de Entrada'!P121</f>
        <v>0</v>
      </c>
      <c r="M53" s="69">
        <f>+M40-'Datos de Entrada'!Q121</f>
        <v>0</v>
      </c>
      <c r="N53" s="69">
        <f>+N40-'Datos de Entrada'!R121</f>
        <v>0</v>
      </c>
      <c r="O53" s="69">
        <f>+O40-'Datos de Entrada'!S121</f>
        <v>0</v>
      </c>
      <c r="P53" s="69">
        <f>+P40-'Datos de Entrada'!T121</f>
        <v>0</v>
      </c>
      <c r="Q53" s="69">
        <f>+Q40-'Datos de Entrada'!U121</f>
        <v>0</v>
      </c>
      <c r="R53" s="69">
        <f>+R40-'Datos de Entrada'!V121</f>
        <v>0</v>
      </c>
      <c r="S53" s="69">
        <f>+S40-'Datos de Entrada'!W121</f>
        <v>0</v>
      </c>
      <c r="T53" s="69">
        <f>+T40-'Datos de Entrada'!X121</f>
        <v>0</v>
      </c>
      <c r="U53" s="69">
        <f>+U40-'Datos de Entrada'!Y121</f>
        <v>0</v>
      </c>
      <c r="V53" s="69">
        <f>+V40-'Datos de Entrada'!Z121</f>
        <v>0</v>
      </c>
      <c r="W53" s="69">
        <f>+W40-'Datos de Entrada'!AA121</f>
        <v>0</v>
      </c>
      <c r="X53" s="69">
        <f>+X40-'Datos de Entrada'!AB121</f>
        <v>0</v>
      </c>
      <c r="Y53" s="69">
        <f>+Y40-'Datos de Entrada'!AC121</f>
        <v>0</v>
      </c>
      <c r="Z53" s="69">
        <f>+Z40-'Datos de Entrada'!AD121</f>
        <v>0</v>
      </c>
      <c r="AA53" s="69">
        <f>+AA40-'Datos de Entrada'!AE121</f>
        <v>0</v>
      </c>
      <c r="AB53" s="69">
        <f>+AB40-'Datos de Entrada'!AF121</f>
        <v>0</v>
      </c>
      <c r="AC53" s="69">
        <f>+AC40-'Datos de Entrada'!AG121</f>
        <v>0</v>
      </c>
      <c r="AD53" s="69">
        <f>+AD40-'Datos de Entrada'!AH121</f>
        <v>0</v>
      </c>
      <c r="AE53" s="69">
        <f>+AE40-'Datos de Entrada'!AI121</f>
        <v>0</v>
      </c>
      <c r="AF53" s="69">
        <f>+AF40-'Datos de Entrada'!AJ121</f>
        <v>0</v>
      </c>
      <c r="AG53" s="69">
        <f>+AG40-'Datos de Entrada'!AK121</f>
        <v>0</v>
      </c>
      <c r="AH53" s="69">
        <f>+AH40-'Datos de Entrada'!AL121</f>
        <v>0</v>
      </c>
      <c r="AI53" s="69">
        <f>+AI40-'Datos de Entrada'!AM121</f>
        <v>0</v>
      </c>
      <c r="AJ53" s="69">
        <f>+AJ40-'Datos de Entrada'!AN121</f>
        <v>0</v>
      </c>
      <c r="AK53" s="69">
        <f>+AK40-'Datos de Entrada'!AO121</f>
        <v>0</v>
      </c>
      <c r="AL53" s="69">
        <f>+AL40-'Datos de Entrada'!AP121</f>
        <v>0</v>
      </c>
      <c r="AM53" s="69">
        <f>+AM40-'Datos de Entrada'!AQ121</f>
        <v>0</v>
      </c>
      <c r="AN53" s="69">
        <f>+AN40-'Datos de Entrada'!AR121</f>
        <v>0</v>
      </c>
      <c r="AO53" s="69">
        <f>+AO40-'Datos de Entrada'!AS121</f>
        <v>0</v>
      </c>
      <c r="AP53" s="69">
        <f>+AP40-'Datos de Entrada'!AT121</f>
        <v>0</v>
      </c>
      <c r="AQ53" s="69">
        <f>+AQ40-'Datos de Entrada'!AU121</f>
        <v>0</v>
      </c>
      <c r="AR53" s="69">
        <f>+AR40-'Datos de Entrada'!AV121</f>
        <v>0</v>
      </c>
      <c r="AS53" s="69">
        <f>+AS40-'Datos de Entrada'!AW121</f>
        <v>0</v>
      </c>
      <c r="AT53" s="69">
        <f>+AT40-'Datos de Entrada'!AX121</f>
        <v>0</v>
      </c>
      <c r="AU53" s="69">
        <f>+AU40-'Datos de Entrada'!AY121</f>
        <v>0</v>
      </c>
      <c r="AV53" s="69">
        <f>+AV40-'Datos de Entrada'!AZ121</f>
        <v>0</v>
      </c>
      <c r="AW53" s="69">
        <f>+AW40-'Datos de Entrada'!BA121</f>
        <v>0</v>
      </c>
      <c r="AX53" s="69">
        <f>+AX40-'Datos de Entrada'!BB121</f>
        <v>0</v>
      </c>
      <c r="AY53" s="69">
        <f>+AY40-'Datos de Entrada'!BC121</f>
        <v>0</v>
      </c>
      <c r="AZ53" s="69">
        <f>+AZ40-'Datos de Entrada'!BD121</f>
        <v>0</v>
      </c>
      <c r="BA53" s="69">
        <f>+BA40-'Datos de Entrada'!BE121</f>
        <v>0</v>
      </c>
      <c r="BB53" s="69">
        <f>+BB40-'Datos de Entrada'!BF121</f>
        <v>0</v>
      </c>
      <c r="BC53" s="1"/>
    </row>
    <row r="54" spans="1:55" ht="15.75" customHeight="1" x14ac:dyDescent="0.35">
      <c r="A54" s="1"/>
      <c r="B54" s="2" t="s">
        <v>198</v>
      </c>
      <c r="C54" s="69" t="e">
        <f t="array" aca="1" ref="C54" ca="1">E54+NPV('Datos de Entrada'!$G$16,INDIRECT("F54:"&amp;ADDRESS(54,4+'Datos de Entrada'!$G$11)))</f>
        <v>#VALUE!</v>
      </c>
      <c r="D54" s="92"/>
      <c r="E54" s="69" t="str">
        <f t="shared" ref="E54:AJ54" si="38">+E41</f>
        <v/>
      </c>
      <c r="F54" s="69" t="str">
        <f t="shared" si="38"/>
        <v/>
      </c>
      <c r="G54" s="69" t="str">
        <f t="shared" si="38"/>
        <v/>
      </c>
      <c r="H54" s="69" t="str">
        <f t="shared" si="38"/>
        <v/>
      </c>
      <c r="I54" s="69" t="str">
        <f t="shared" si="38"/>
        <v/>
      </c>
      <c r="J54" s="69" t="str">
        <f t="shared" si="38"/>
        <v/>
      </c>
      <c r="K54" s="69" t="str">
        <f t="shared" si="38"/>
        <v/>
      </c>
      <c r="L54" s="69" t="str">
        <f t="shared" si="38"/>
        <v/>
      </c>
      <c r="M54" s="69" t="str">
        <f t="shared" si="38"/>
        <v/>
      </c>
      <c r="N54" s="69" t="str">
        <f t="shared" si="38"/>
        <v/>
      </c>
      <c r="O54" s="69" t="str">
        <f t="shared" si="38"/>
        <v/>
      </c>
      <c r="P54" s="69" t="str">
        <f t="shared" si="38"/>
        <v/>
      </c>
      <c r="Q54" s="69" t="str">
        <f t="shared" si="38"/>
        <v/>
      </c>
      <c r="R54" s="69" t="str">
        <f t="shared" si="38"/>
        <v/>
      </c>
      <c r="S54" s="69" t="str">
        <f t="shared" si="38"/>
        <v/>
      </c>
      <c r="T54" s="69" t="str">
        <f t="shared" si="38"/>
        <v/>
      </c>
      <c r="U54" s="69" t="str">
        <f t="shared" si="38"/>
        <v/>
      </c>
      <c r="V54" s="69" t="str">
        <f t="shared" si="38"/>
        <v/>
      </c>
      <c r="W54" s="69" t="str">
        <f t="shared" si="38"/>
        <v/>
      </c>
      <c r="X54" s="69" t="str">
        <f t="shared" si="38"/>
        <v/>
      </c>
      <c r="Y54" s="69" t="str">
        <f t="shared" si="38"/>
        <v/>
      </c>
      <c r="Z54" s="69" t="str">
        <f t="shared" si="38"/>
        <v/>
      </c>
      <c r="AA54" s="69" t="str">
        <f t="shared" si="38"/>
        <v/>
      </c>
      <c r="AB54" s="69" t="str">
        <f t="shared" si="38"/>
        <v/>
      </c>
      <c r="AC54" s="69" t="str">
        <f t="shared" si="38"/>
        <v/>
      </c>
      <c r="AD54" s="69" t="str">
        <f t="shared" si="38"/>
        <v/>
      </c>
      <c r="AE54" s="69" t="str">
        <f t="shared" si="38"/>
        <v/>
      </c>
      <c r="AF54" s="69" t="str">
        <f t="shared" si="38"/>
        <v/>
      </c>
      <c r="AG54" s="69" t="str">
        <f t="shared" si="38"/>
        <v/>
      </c>
      <c r="AH54" s="69" t="str">
        <f t="shared" si="38"/>
        <v/>
      </c>
      <c r="AI54" s="69" t="str">
        <f t="shared" si="38"/>
        <v/>
      </c>
      <c r="AJ54" s="69" t="str">
        <f t="shared" si="38"/>
        <v/>
      </c>
      <c r="AK54" s="69" t="str">
        <f t="shared" ref="AK54:BB54" si="39">+AK41</f>
        <v/>
      </c>
      <c r="AL54" s="69" t="str">
        <f t="shared" si="39"/>
        <v/>
      </c>
      <c r="AM54" s="69" t="str">
        <f t="shared" si="39"/>
        <v/>
      </c>
      <c r="AN54" s="69" t="str">
        <f t="shared" si="39"/>
        <v/>
      </c>
      <c r="AO54" s="69" t="str">
        <f t="shared" si="39"/>
        <v/>
      </c>
      <c r="AP54" s="69" t="str">
        <f t="shared" si="39"/>
        <v/>
      </c>
      <c r="AQ54" s="69" t="str">
        <f t="shared" si="39"/>
        <v/>
      </c>
      <c r="AR54" s="69" t="str">
        <f t="shared" si="39"/>
        <v/>
      </c>
      <c r="AS54" s="69" t="str">
        <f t="shared" si="39"/>
        <v/>
      </c>
      <c r="AT54" s="69" t="str">
        <f t="shared" si="39"/>
        <v/>
      </c>
      <c r="AU54" s="69" t="str">
        <f t="shared" si="39"/>
        <v/>
      </c>
      <c r="AV54" s="69" t="str">
        <f t="shared" si="39"/>
        <v/>
      </c>
      <c r="AW54" s="69" t="str">
        <f t="shared" si="39"/>
        <v/>
      </c>
      <c r="AX54" s="69" t="str">
        <f t="shared" si="39"/>
        <v/>
      </c>
      <c r="AY54" s="69" t="str">
        <f t="shared" si="39"/>
        <v/>
      </c>
      <c r="AZ54" s="69" t="str">
        <f t="shared" si="39"/>
        <v/>
      </c>
      <c r="BA54" s="69" t="str">
        <f t="shared" si="39"/>
        <v/>
      </c>
      <c r="BB54" s="69" t="str">
        <f t="shared" si="39"/>
        <v/>
      </c>
      <c r="BC54" s="1"/>
    </row>
    <row r="55" spans="1:55" ht="15.75" customHeight="1" x14ac:dyDescent="0.35">
      <c r="A55" s="1"/>
      <c r="B55" s="2" t="s">
        <v>208</v>
      </c>
      <c r="C55" s="69">
        <f t="array" aca="1" ref="C55" ca="1">E55+NPV('Datos de Entrada'!$G$16,INDIRECT("F55:"&amp;ADDRESS(55,4+'Datos de Entrada'!$G$11)))</f>
        <v>0</v>
      </c>
      <c r="D55" s="92"/>
      <c r="E55" s="69">
        <f t="shared" ref="E55:AJ55" si="40">+E42</f>
        <v>0</v>
      </c>
      <c r="F55" s="69">
        <f t="shared" si="40"/>
        <v>0</v>
      </c>
      <c r="G55" s="69">
        <f t="shared" si="40"/>
        <v>0</v>
      </c>
      <c r="H55" s="69">
        <f t="shared" si="40"/>
        <v>0</v>
      </c>
      <c r="I55" s="69">
        <f t="shared" si="40"/>
        <v>0</v>
      </c>
      <c r="J55" s="69">
        <f t="shared" si="40"/>
        <v>0</v>
      </c>
      <c r="K55" s="69">
        <f t="shared" si="40"/>
        <v>0</v>
      </c>
      <c r="L55" s="69">
        <f t="shared" si="40"/>
        <v>0</v>
      </c>
      <c r="M55" s="69">
        <f t="shared" si="40"/>
        <v>0</v>
      </c>
      <c r="N55" s="69">
        <f t="shared" si="40"/>
        <v>0</v>
      </c>
      <c r="O55" s="69">
        <f t="shared" si="40"/>
        <v>0</v>
      </c>
      <c r="P55" s="69">
        <f t="shared" si="40"/>
        <v>0</v>
      </c>
      <c r="Q55" s="69">
        <f t="shared" si="40"/>
        <v>0</v>
      </c>
      <c r="R55" s="69">
        <f t="shared" si="40"/>
        <v>0</v>
      </c>
      <c r="S55" s="69">
        <f t="shared" si="40"/>
        <v>0</v>
      </c>
      <c r="T55" s="69">
        <f t="shared" si="40"/>
        <v>0</v>
      </c>
      <c r="U55" s="69">
        <f t="shared" si="40"/>
        <v>0</v>
      </c>
      <c r="V55" s="69">
        <f t="shared" si="40"/>
        <v>0</v>
      </c>
      <c r="W55" s="69">
        <f t="shared" si="40"/>
        <v>0</v>
      </c>
      <c r="X55" s="69">
        <f t="shared" si="40"/>
        <v>0</v>
      </c>
      <c r="Y55" s="69">
        <f t="shared" si="40"/>
        <v>0</v>
      </c>
      <c r="Z55" s="69">
        <f t="shared" si="40"/>
        <v>0</v>
      </c>
      <c r="AA55" s="69">
        <f t="shared" si="40"/>
        <v>0</v>
      </c>
      <c r="AB55" s="69">
        <f t="shared" si="40"/>
        <v>0</v>
      </c>
      <c r="AC55" s="69">
        <f t="shared" si="40"/>
        <v>0</v>
      </c>
      <c r="AD55" s="69">
        <f t="shared" si="40"/>
        <v>0</v>
      </c>
      <c r="AE55" s="69">
        <f t="shared" si="40"/>
        <v>0</v>
      </c>
      <c r="AF55" s="69">
        <f t="shared" si="40"/>
        <v>0</v>
      </c>
      <c r="AG55" s="69">
        <f t="shared" si="40"/>
        <v>0</v>
      </c>
      <c r="AH55" s="69">
        <f t="shared" si="40"/>
        <v>0</v>
      </c>
      <c r="AI55" s="69">
        <f t="shared" si="40"/>
        <v>0</v>
      </c>
      <c r="AJ55" s="69">
        <f t="shared" si="40"/>
        <v>0</v>
      </c>
      <c r="AK55" s="69">
        <f t="shared" ref="AK55:BB55" si="41">+AK42</f>
        <v>0</v>
      </c>
      <c r="AL55" s="69">
        <f t="shared" si="41"/>
        <v>0</v>
      </c>
      <c r="AM55" s="69">
        <f t="shared" si="41"/>
        <v>0</v>
      </c>
      <c r="AN55" s="69">
        <f t="shared" si="41"/>
        <v>0</v>
      </c>
      <c r="AO55" s="69">
        <f t="shared" si="41"/>
        <v>0</v>
      </c>
      <c r="AP55" s="69">
        <f t="shared" si="41"/>
        <v>0</v>
      </c>
      <c r="AQ55" s="69">
        <f t="shared" si="41"/>
        <v>0</v>
      </c>
      <c r="AR55" s="69">
        <f t="shared" si="41"/>
        <v>0</v>
      </c>
      <c r="AS55" s="69">
        <f t="shared" si="41"/>
        <v>0</v>
      </c>
      <c r="AT55" s="69">
        <f t="shared" si="41"/>
        <v>0</v>
      </c>
      <c r="AU55" s="69">
        <f t="shared" si="41"/>
        <v>0</v>
      </c>
      <c r="AV55" s="69">
        <f t="shared" si="41"/>
        <v>0</v>
      </c>
      <c r="AW55" s="69">
        <f t="shared" si="41"/>
        <v>0</v>
      </c>
      <c r="AX55" s="69">
        <f t="shared" si="41"/>
        <v>0</v>
      </c>
      <c r="AY55" s="69">
        <f t="shared" si="41"/>
        <v>0</v>
      </c>
      <c r="AZ55" s="69">
        <f t="shared" si="41"/>
        <v>0</v>
      </c>
      <c r="BA55" s="69">
        <f t="shared" si="41"/>
        <v>0</v>
      </c>
      <c r="BB55" s="69">
        <f t="shared" si="41"/>
        <v>0</v>
      </c>
      <c r="BC55" s="1"/>
    </row>
    <row r="56" spans="1:55" ht="3.75" customHeight="1" x14ac:dyDescent="0.35">
      <c r="A56" s="1"/>
      <c r="B56" s="91"/>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1"/>
    </row>
    <row r="57" spans="1:55" ht="15.75" customHeight="1" x14ac:dyDescent="0.35">
      <c r="A57" s="1"/>
      <c r="B57" s="78" t="s">
        <v>254</v>
      </c>
      <c r="C57" s="94">
        <f t="array" aca="1" ref="C57" ca="1">E57+NPV('Datos de Entrada'!$G$16,INDIRECT("F57:"&amp;ADDRESS(57,4+'Datos de Entrada'!$G$11)))</f>
        <v>0</v>
      </c>
      <c r="D57" s="93"/>
      <c r="E57" s="69">
        <f t="shared" ref="E57:AJ57" si="42">+SUM(E50:E55)</f>
        <v>0</v>
      </c>
      <c r="F57" s="69">
        <f t="shared" si="42"/>
        <v>0</v>
      </c>
      <c r="G57" s="69">
        <f t="shared" si="42"/>
        <v>0</v>
      </c>
      <c r="H57" s="69">
        <f t="shared" si="42"/>
        <v>0</v>
      </c>
      <c r="I57" s="69">
        <f t="shared" si="42"/>
        <v>0</v>
      </c>
      <c r="J57" s="69">
        <f t="shared" si="42"/>
        <v>0</v>
      </c>
      <c r="K57" s="69">
        <f t="shared" si="42"/>
        <v>0</v>
      </c>
      <c r="L57" s="69">
        <f t="shared" si="42"/>
        <v>0</v>
      </c>
      <c r="M57" s="69">
        <f t="shared" si="42"/>
        <v>0</v>
      </c>
      <c r="N57" s="69">
        <f t="shared" si="42"/>
        <v>0</v>
      </c>
      <c r="O57" s="69">
        <f t="shared" si="42"/>
        <v>0</v>
      </c>
      <c r="P57" s="69">
        <f t="shared" si="42"/>
        <v>0</v>
      </c>
      <c r="Q57" s="69">
        <f t="shared" si="42"/>
        <v>0</v>
      </c>
      <c r="R57" s="69">
        <f t="shared" si="42"/>
        <v>0</v>
      </c>
      <c r="S57" s="69">
        <f t="shared" si="42"/>
        <v>0</v>
      </c>
      <c r="T57" s="69">
        <f t="shared" si="42"/>
        <v>0</v>
      </c>
      <c r="U57" s="69">
        <f t="shared" si="42"/>
        <v>0</v>
      </c>
      <c r="V57" s="69">
        <f t="shared" si="42"/>
        <v>0</v>
      </c>
      <c r="W57" s="69">
        <f t="shared" si="42"/>
        <v>0</v>
      </c>
      <c r="X57" s="69">
        <f t="shared" si="42"/>
        <v>0</v>
      </c>
      <c r="Y57" s="69">
        <f t="shared" si="42"/>
        <v>0</v>
      </c>
      <c r="Z57" s="69">
        <f t="shared" si="42"/>
        <v>0</v>
      </c>
      <c r="AA57" s="69">
        <f t="shared" si="42"/>
        <v>0</v>
      </c>
      <c r="AB57" s="69">
        <f t="shared" si="42"/>
        <v>0</v>
      </c>
      <c r="AC57" s="69">
        <f t="shared" si="42"/>
        <v>0</v>
      </c>
      <c r="AD57" s="69">
        <f t="shared" si="42"/>
        <v>0</v>
      </c>
      <c r="AE57" s="69">
        <f t="shared" si="42"/>
        <v>0</v>
      </c>
      <c r="AF57" s="69">
        <f t="shared" si="42"/>
        <v>0</v>
      </c>
      <c r="AG57" s="69">
        <f t="shared" si="42"/>
        <v>0</v>
      </c>
      <c r="AH57" s="69">
        <f t="shared" si="42"/>
        <v>0</v>
      </c>
      <c r="AI57" s="69">
        <f t="shared" si="42"/>
        <v>0</v>
      </c>
      <c r="AJ57" s="69">
        <f t="shared" si="42"/>
        <v>0</v>
      </c>
      <c r="AK57" s="69">
        <f t="shared" ref="AK57:BB57" si="43">+SUM(AK50:AK55)</f>
        <v>0</v>
      </c>
      <c r="AL57" s="69">
        <f t="shared" si="43"/>
        <v>0</v>
      </c>
      <c r="AM57" s="69">
        <f t="shared" si="43"/>
        <v>0</v>
      </c>
      <c r="AN57" s="69">
        <f t="shared" si="43"/>
        <v>0</v>
      </c>
      <c r="AO57" s="69">
        <f t="shared" si="43"/>
        <v>0</v>
      </c>
      <c r="AP57" s="69">
        <f t="shared" si="43"/>
        <v>0</v>
      </c>
      <c r="AQ57" s="69">
        <f t="shared" si="43"/>
        <v>0</v>
      </c>
      <c r="AR57" s="69">
        <f t="shared" si="43"/>
        <v>0</v>
      </c>
      <c r="AS57" s="69">
        <f t="shared" si="43"/>
        <v>0</v>
      </c>
      <c r="AT57" s="69">
        <f t="shared" si="43"/>
        <v>0</v>
      </c>
      <c r="AU57" s="69">
        <f t="shared" si="43"/>
        <v>0</v>
      </c>
      <c r="AV57" s="69">
        <f t="shared" si="43"/>
        <v>0</v>
      </c>
      <c r="AW57" s="69">
        <f t="shared" si="43"/>
        <v>0</v>
      </c>
      <c r="AX57" s="69">
        <f t="shared" si="43"/>
        <v>0</v>
      </c>
      <c r="AY57" s="69">
        <f t="shared" si="43"/>
        <v>0</v>
      </c>
      <c r="AZ57" s="69">
        <f t="shared" si="43"/>
        <v>0</v>
      </c>
      <c r="BA57" s="69">
        <f t="shared" si="43"/>
        <v>0</v>
      </c>
      <c r="BB57" s="69">
        <f t="shared" si="43"/>
        <v>0</v>
      </c>
      <c r="BC57" s="1"/>
    </row>
    <row r="58" spans="1:55" ht="15.75" customHeight="1" x14ac:dyDescent="0.35">
      <c r="A58" s="1"/>
      <c r="B58" s="78" t="s">
        <v>255</v>
      </c>
      <c r="C58" s="95" t="e">
        <f ca="1">IRR(INDIRECT("E57:"&amp;ADDRESS(57,4+'Datos de Entrada'!$G$11)))</f>
        <v>#NUM!</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30" customHeight="1" x14ac:dyDescent="0.45">
      <c r="A61" s="1"/>
      <c r="B61" s="71" t="s">
        <v>205</v>
      </c>
      <c r="C61" s="72"/>
      <c r="D61" s="1"/>
      <c r="E61" s="73">
        <f>+'Datos de Entrada'!$G$12</f>
        <v>0</v>
      </c>
      <c r="F61" s="73">
        <f t="shared" ref="F61:AK61" si="44">E61+1</f>
        <v>1</v>
      </c>
      <c r="G61" s="73">
        <f t="shared" si="44"/>
        <v>2</v>
      </c>
      <c r="H61" s="73">
        <f t="shared" si="44"/>
        <v>3</v>
      </c>
      <c r="I61" s="73">
        <f t="shared" si="44"/>
        <v>4</v>
      </c>
      <c r="J61" s="73">
        <f t="shared" si="44"/>
        <v>5</v>
      </c>
      <c r="K61" s="73">
        <f t="shared" si="44"/>
        <v>6</v>
      </c>
      <c r="L61" s="73">
        <f t="shared" si="44"/>
        <v>7</v>
      </c>
      <c r="M61" s="73">
        <f t="shared" si="44"/>
        <v>8</v>
      </c>
      <c r="N61" s="73">
        <f t="shared" si="44"/>
        <v>9</v>
      </c>
      <c r="O61" s="73">
        <f t="shared" si="44"/>
        <v>10</v>
      </c>
      <c r="P61" s="73">
        <f t="shared" si="44"/>
        <v>11</v>
      </c>
      <c r="Q61" s="73">
        <f t="shared" si="44"/>
        <v>12</v>
      </c>
      <c r="R61" s="73">
        <f t="shared" si="44"/>
        <v>13</v>
      </c>
      <c r="S61" s="73">
        <f t="shared" si="44"/>
        <v>14</v>
      </c>
      <c r="T61" s="73">
        <f t="shared" si="44"/>
        <v>15</v>
      </c>
      <c r="U61" s="73">
        <f t="shared" si="44"/>
        <v>16</v>
      </c>
      <c r="V61" s="73">
        <f t="shared" si="44"/>
        <v>17</v>
      </c>
      <c r="W61" s="73">
        <f t="shared" si="44"/>
        <v>18</v>
      </c>
      <c r="X61" s="73">
        <f t="shared" si="44"/>
        <v>19</v>
      </c>
      <c r="Y61" s="73">
        <f t="shared" si="44"/>
        <v>20</v>
      </c>
      <c r="Z61" s="73">
        <f t="shared" si="44"/>
        <v>21</v>
      </c>
      <c r="AA61" s="73">
        <f t="shared" si="44"/>
        <v>22</v>
      </c>
      <c r="AB61" s="73">
        <f t="shared" si="44"/>
        <v>23</v>
      </c>
      <c r="AC61" s="73">
        <f t="shared" si="44"/>
        <v>24</v>
      </c>
      <c r="AD61" s="73">
        <f t="shared" si="44"/>
        <v>25</v>
      </c>
      <c r="AE61" s="73">
        <f t="shared" si="44"/>
        <v>26</v>
      </c>
      <c r="AF61" s="73">
        <f t="shared" si="44"/>
        <v>27</v>
      </c>
      <c r="AG61" s="73">
        <f t="shared" si="44"/>
        <v>28</v>
      </c>
      <c r="AH61" s="73">
        <f t="shared" si="44"/>
        <v>29</v>
      </c>
      <c r="AI61" s="73">
        <f t="shared" si="44"/>
        <v>30</v>
      </c>
      <c r="AJ61" s="73">
        <f t="shared" si="44"/>
        <v>31</v>
      </c>
      <c r="AK61" s="73">
        <f t="shared" si="44"/>
        <v>32</v>
      </c>
      <c r="AL61" s="73">
        <f t="shared" ref="AL61:BB61" si="45">AK61+1</f>
        <v>33</v>
      </c>
      <c r="AM61" s="73">
        <f t="shared" si="45"/>
        <v>34</v>
      </c>
      <c r="AN61" s="73">
        <f t="shared" si="45"/>
        <v>35</v>
      </c>
      <c r="AO61" s="73">
        <f t="shared" si="45"/>
        <v>36</v>
      </c>
      <c r="AP61" s="73">
        <f t="shared" si="45"/>
        <v>37</v>
      </c>
      <c r="AQ61" s="73">
        <f t="shared" si="45"/>
        <v>38</v>
      </c>
      <c r="AR61" s="73">
        <f t="shared" si="45"/>
        <v>39</v>
      </c>
      <c r="AS61" s="73">
        <f t="shared" si="45"/>
        <v>40</v>
      </c>
      <c r="AT61" s="73">
        <f t="shared" si="45"/>
        <v>41</v>
      </c>
      <c r="AU61" s="73">
        <f t="shared" si="45"/>
        <v>42</v>
      </c>
      <c r="AV61" s="73">
        <f t="shared" si="45"/>
        <v>43</v>
      </c>
      <c r="AW61" s="73">
        <f t="shared" si="45"/>
        <v>44</v>
      </c>
      <c r="AX61" s="73">
        <f t="shared" si="45"/>
        <v>45</v>
      </c>
      <c r="AY61" s="73">
        <f t="shared" si="45"/>
        <v>46</v>
      </c>
      <c r="AZ61" s="73">
        <f t="shared" si="45"/>
        <v>47</v>
      </c>
      <c r="BA61" s="73">
        <f t="shared" si="45"/>
        <v>48</v>
      </c>
      <c r="BB61" s="73">
        <f t="shared" si="45"/>
        <v>49</v>
      </c>
      <c r="BC61" s="1"/>
    </row>
    <row r="62" spans="1:55" ht="3.75" customHeight="1" x14ac:dyDescent="0.35">
      <c r="A62" s="1"/>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1"/>
    </row>
    <row r="63" spans="1:55" ht="15.75" customHeight="1" x14ac:dyDescent="0.35">
      <c r="A63" s="1"/>
      <c r="B63" s="2" t="s">
        <v>206</v>
      </c>
      <c r="C63" s="68"/>
      <c r="D63" s="97"/>
      <c r="E63" s="69">
        <f>IFERROR(-'Datos de Entrada'!I66,0)</f>
        <v>0</v>
      </c>
      <c r="F63" s="69">
        <f>IFERROR(-'Datos de Entrada'!J66,0)</f>
        <v>0</v>
      </c>
      <c r="G63" s="69">
        <f>IFERROR(-'Datos de Entrada'!K66,0)</f>
        <v>0</v>
      </c>
      <c r="H63" s="69">
        <f>IFERROR(-'Datos de Entrada'!L66,0)</f>
        <v>0</v>
      </c>
      <c r="I63" s="69">
        <f>IFERROR(-'Datos de Entrada'!M66,0)</f>
        <v>0</v>
      </c>
      <c r="J63" s="69">
        <f>IFERROR(-'Datos de Entrada'!N66,0)</f>
        <v>0</v>
      </c>
      <c r="K63" s="69">
        <f>IFERROR(-'Datos de Entrada'!O66,0)</f>
        <v>0</v>
      </c>
      <c r="L63" s="69">
        <f>IFERROR(-'Datos de Entrada'!P66,0)</f>
        <v>0</v>
      </c>
      <c r="M63" s="69">
        <f>IFERROR(-'Datos de Entrada'!Q66,0)</f>
        <v>0</v>
      </c>
      <c r="N63" s="69">
        <f>IFERROR(-'Datos de Entrada'!R66,0)</f>
        <v>0</v>
      </c>
      <c r="O63" s="69">
        <f>IFERROR(-'Datos de Entrada'!S66,0)</f>
        <v>0</v>
      </c>
      <c r="P63" s="69">
        <f>IFERROR(-'Datos de Entrada'!T66,0)</f>
        <v>0</v>
      </c>
      <c r="Q63" s="69">
        <f>IFERROR(-'Datos de Entrada'!U66,0)</f>
        <v>0</v>
      </c>
      <c r="R63" s="69">
        <f>IFERROR(-'Datos de Entrada'!V66,0)</f>
        <v>0</v>
      </c>
      <c r="S63" s="69">
        <f>IFERROR(-'Datos de Entrada'!W66,0)</f>
        <v>0</v>
      </c>
      <c r="T63" s="69">
        <f>IFERROR(-'Datos de Entrada'!X66,0)</f>
        <v>0</v>
      </c>
      <c r="U63" s="69">
        <f>IFERROR(-'Datos de Entrada'!Y66,0)</f>
        <v>0</v>
      </c>
      <c r="V63" s="69">
        <f>IFERROR(-'Datos de Entrada'!Z66,0)</f>
        <v>0</v>
      </c>
      <c r="W63" s="69">
        <f>IFERROR(-'Datos de Entrada'!AA66,0)</f>
        <v>0</v>
      </c>
      <c r="X63" s="69">
        <f>IFERROR(-'Datos de Entrada'!AB66,0)</f>
        <v>0</v>
      </c>
      <c r="Y63" s="69">
        <f>IFERROR(-'Datos de Entrada'!AC66,0)</f>
        <v>0</v>
      </c>
      <c r="Z63" s="69">
        <f>IFERROR(-'Datos de Entrada'!AD66,0)</f>
        <v>0</v>
      </c>
      <c r="AA63" s="69">
        <f>IFERROR(-'Datos de Entrada'!AE66,0)</f>
        <v>0</v>
      </c>
      <c r="AB63" s="69">
        <f>IFERROR(-'Datos de Entrada'!AF66,0)</f>
        <v>0</v>
      </c>
      <c r="AC63" s="69">
        <f>IFERROR(-'Datos de Entrada'!AG66,0)</f>
        <v>0</v>
      </c>
      <c r="AD63" s="69">
        <f>IFERROR(-'Datos de Entrada'!AH66,0)</f>
        <v>0</v>
      </c>
      <c r="AE63" s="69">
        <f>IFERROR(-'Datos de Entrada'!AI66,0)</f>
        <v>0</v>
      </c>
      <c r="AF63" s="69">
        <f>IFERROR(-'Datos de Entrada'!AJ66,0)</f>
        <v>0</v>
      </c>
      <c r="AG63" s="69">
        <f>IFERROR(-'Datos de Entrada'!AK66,0)</f>
        <v>0</v>
      </c>
      <c r="AH63" s="69">
        <f>IFERROR(-'Datos de Entrada'!AL66,0)</f>
        <v>0</v>
      </c>
      <c r="AI63" s="69">
        <f>IFERROR(-'Datos de Entrada'!AM66,0)</f>
        <v>0</v>
      </c>
      <c r="AJ63" s="69">
        <f>IFERROR(-'Datos de Entrada'!AN66,0)</f>
        <v>0</v>
      </c>
      <c r="AK63" s="69">
        <f>IFERROR(-'Datos de Entrada'!AO66,0)</f>
        <v>0</v>
      </c>
      <c r="AL63" s="69">
        <f>IFERROR(-'Datos de Entrada'!AP66,0)</f>
        <v>0</v>
      </c>
      <c r="AM63" s="69">
        <f>IFERROR(-'Datos de Entrada'!AQ66,0)</f>
        <v>0</v>
      </c>
      <c r="AN63" s="69">
        <f>IFERROR(-'Datos de Entrada'!AR66,0)</f>
        <v>0</v>
      </c>
      <c r="AO63" s="69">
        <f>IFERROR(-'Datos de Entrada'!AS66,0)</f>
        <v>0</v>
      </c>
      <c r="AP63" s="69">
        <f>IFERROR(-'Datos de Entrada'!AT66,0)</f>
        <v>0</v>
      </c>
      <c r="AQ63" s="69">
        <f>IFERROR(-'Datos de Entrada'!AU66,0)</f>
        <v>0</v>
      </c>
      <c r="AR63" s="69">
        <f>IFERROR(-'Datos de Entrada'!AV66,0)</f>
        <v>0</v>
      </c>
      <c r="AS63" s="69">
        <f>IFERROR(-'Datos de Entrada'!AW66,0)</f>
        <v>0</v>
      </c>
      <c r="AT63" s="69">
        <f>IFERROR(-'Datos de Entrada'!AX66,0)</f>
        <v>0</v>
      </c>
      <c r="AU63" s="69">
        <f>IFERROR(-'Datos de Entrada'!AY66,0)</f>
        <v>0</v>
      </c>
      <c r="AV63" s="69">
        <f>IFERROR(-'Datos de Entrada'!AZ66,0)</f>
        <v>0</v>
      </c>
      <c r="AW63" s="69">
        <f>IFERROR(-'Datos de Entrada'!BA66,0)</f>
        <v>0</v>
      </c>
      <c r="AX63" s="69">
        <f>IFERROR(-'Datos de Entrada'!BB66,0)</f>
        <v>0</v>
      </c>
      <c r="AY63" s="69">
        <f>IFERROR(-'Datos de Entrada'!BC66,0)</f>
        <v>0</v>
      </c>
      <c r="AZ63" s="69">
        <f>IFERROR(-'Datos de Entrada'!BD66,0)</f>
        <v>0</v>
      </c>
      <c r="BA63" s="69">
        <f>IFERROR(-'Datos de Entrada'!BE66,0)</f>
        <v>0</v>
      </c>
      <c r="BB63" s="69">
        <f>IFERROR(-'Datos de Entrada'!BF66,0)</f>
        <v>0</v>
      </c>
      <c r="BC63" s="1"/>
    </row>
    <row r="64" spans="1:55" ht="15.75" customHeight="1" x14ac:dyDescent="0.35">
      <c r="A64" s="1"/>
      <c r="B64" s="2" t="s">
        <v>212</v>
      </c>
      <c r="C64" s="68"/>
      <c r="D64" s="97"/>
      <c r="E64" s="76" t="str">
        <f>+'Datos de Entrada'!I228</f>
        <v/>
      </c>
      <c r="F64" s="76" t="str">
        <f>+'Datos de Entrada'!J228</f>
        <v/>
      </c>
      <c r="G64" s="76" t="str">
        <f>+'Datos de Entrada'!K228</f>
        <v/>
      </c>
      <c r="H64" s="76" t="str">
        <f>+'Datos de Entrada'!L228</f>
        <v/>
      </c>
      <c r="I64" s="76" t="str">
        <f>+'Datos de Entrada'!M228</f>
        <v/>
      </c>
      <c r="J64" s="76" t="str">
        <f>+'Datos de Entrada'!N228</f>
        <v/>
      </c>
      <c r="K64" s="76" t="str">
        <f>+'Datos de Entrada'!O228</f>
        <v/>
      </c>
      <c r="L64" s="76" t="str">
        <f>+'Datos de Entrada'!P228</f>
        <v/>
      </c>
      <c r="M64" s="76" t="str">
        <f>+'Datos de Entrada'!Q228</f>
        <v/>
      </c>
      <c r="N64" s="76" t="str">
        <f>+'Datos de Entrada'!R228</f>
        <v/>
      </c>
      <c r="O64" s="98" t="str">
        <f>+'Datos de Entrada'!S228</f>
        <v/>
      </c>
      <c r="P64" s="98" t="str">
        <f>+'Datos de Entrada'!T228</f>
        <v/>
      </c>
      <c r="Q64" s="98" t="str">
        <f>+'Datos de Entrada'!U228</f>
        <v/>
      </c>
      <c r="R64" s="98" t="str">
        <f>+'Datos de Entrada'!V228</f>
        <v/>
      </c>
      <c r="S64" s="98" t="str">
        <f>+'Datos de Entrada'!W228</f>
        <v/>
      </c>
      <c r="T64" s="98" t="str">
        <f>+'Datos de Entrada'!X228</f>
        <v/>
      </c>
      <c r="U64" s="98" t="str">
        <f>+'Datos de Entrada'!Y228</f>
        <v/>
      </c>
      <c r="V64" s="98" t="str">
        <f>+'Datos de Entrada'!Z228</f>
        <v/>
      </c>
      <c r="W64" s="98" t="str">
        <f>+'Datos de Entrada'!AA228</f>
        <v/>
      </c>
      <c r="X64" s="98" t="str">
        <f>+'Datos de Entrada'!AB228</f>
        <v/>
      </c>
      <c r="Y64" s="98" t="str">
        <f>+'Datos de Entrada'!AC228</f>
        <v/>
      </c>
      <c r="Z64" s="98" t="str">
        <f>+'Datos de Entrada'!AD228</f>
        <v/>
      </c>
      <c r="AA64" s="98" t="str">
        <f>+'Datos de Entrada'!AE228</f>
        <v/>
      </c>
      <c r="AB64" s="98" t="str">
        <f>+'Datos de Entrada'!AF228</f>
        <v/>
      </c>
      <c r="AC64" s="98" t="str">
        <f>+'Datos de Entrada'!AG228</f>
        <v/>
      </c>
      <c r="AD64" s="98" t="str">
        <f>+'Datos de Entrada'!AH228</f>
        <v/>
      </c>
      <c r="AE64" s="98" t="str">
        <f>+'Datos de Entrada'!AI228</f>
        <v/>
      </c>
      <c r="AF64" s="98" t="str">
        <f>+'Datos de Entrada'!AJ228</f>
        <v/>
      </c>
      <c r="AG64" s="98" t="str">
        <f>+'Datos de Entrada'!AK228</f>
        <v/>
      </c>
      <c r="AH64" s="98" t="str">
        <f>+'Datos de Entrada'!AL228</f>
        <v/>
      </c>
      <c r="AI64" s="98" t="str">
        <f>+'Datos de Entrada'!AM228</f>
        <v/>
      </c>
      <c r="AJ64" s="98" t="str">
        <f>+'Datos de Entrada'!AN228</f>
        <v/>
      </c>
      <c r="AK64" s="98" t="str">
        <f>+'Datos de Entrada'!AO228</f>
        <v/>
      </c>
      <c r="AL64" s="98" t="str">
        <f>+'Datos de Entrada'!AP228</f>
        <v/>
      </c>
      <c r="AM64" s="98" t="str">
        <f>+'Datos de Entrada'!AQ228</f>
        <v/>
      </c>
      <c r="AN64" s="98" t="str">
        <f>+'Datos de Entrada'!AR228</f>
        <v/>
      </c>
      <c r="AO64" s="98" t="str">
        <f>+'Datos de Entrada'!AS228</f>
        <v/>
      </c>
      <c r="AP64" s="98" t="str">
        <f>+'Datos de Entrada'!AT228</f>
        <v/>
      </c>
      <c r="AQ64" s="98" t="str">
        <f>+'Datos de Entrada'!AU228</f>
        <v/>
      </c>
      <c r="AR64" s="98" t="str">
        <f>+'Datos de Entrada'!AV228</f>
        <v/>
      </c>
      <c r="AS64" s="98" t="str">
        <f>+'Datos de Entrada'!AW228</f>
        <v/>
      </c>
      <c r="AT64" s="98" t="str">
        <f>+'Datos de Entrada'!AX228</f>
        <v/>
      </c>
      <c r="AU64" s="98" t="str">
        <f>+'Datos de Entrada'!AY228</f>
        <v/>
      </c>
      <c r="AV64" s="98" t="str">
        <f>+'Datos de Entrada'!AZ228</f>
        <v/>
      </c>
      <c r="AW64" s="98" t="str">
        <f>+'Datos de Entrada'!BA228</f>
        <v/>
      </c>
      <c r="AX64" s="98" t="str">
        <f>+'Datos de Entrada'!BB228</f>
        <v/>
      </c>
      <c r="AY64" s="98" t="str">
        <f>+'Datos de Entrada'!BC228</f>
        <v/>
      </c>
      <c r="AZ64" s="98" t="str">
        <f>+'Datos de Entrada'!BD228</f>
        <v/>
      </c>
      <c r="BA64" s="98" t="str">
        <f>+'Datos de Entrada'!BE228</f>
        <v/>
      </c>
      <c r="BB64" s="98" t="str">
        <f>+'Datos de Entrada'!BF228</f>
        <v/>
      </c>
      <c r="BC64" s="1"/>
    </row>
    <row r="65" spans="1:55" ht="14.5" x14ac:dyDescent="0.35">
      <c r="A65" s="1"/>
      <c r="B65" s="2" t="s">
        <v>210</v>
      </c>
      <c r="C65" s="68"/>
      <c r="D65" s="97"/>
      <c r="E65" s="76">
        <f>-'Datos de Entrada'!I231</f>
        <v>0</v>
      </c>
      <c r="F65" s="76">
        <f>-'Datos de Entrada'!J231</f>
        <v>0</v>
      </c>
      <c r="G65" s="76">
        <f>-'Datos de Entrada'!K231</f>
        <v>0</v>
      </c>
      <c r="H65" s="76">
        <f>-'Datos de Entrada'!L231</f>
        <v>0</v>
      </c>
      <c r="I65" s="76">
        <f>-'Datos de Entrada'!M231</f>
        <v>0</v>
      </c>
      <c r="J65" s="76">
        <f>-'Datos de Entrada'!N231</f>
        <v>0</v>
      </c>
      <c r="K65" s="76">
        <f>-'Datos de Entrada'!O231</f>
        <v>0</v>
      </c>
      <c r="L65" s="76">
        <f>-'Datos de Entrada'!P231</f>
        <v>0</v>
      </c>
      <c r="M65" s="76">
        <f>-'Datos de Entrada'!Q231</f>
        <v>0</v>
      </c>
      <c r="N65" s="76">
        <f>-'Datos de Entrada'!R231</f>
        <v>0</v>
      </c>
      <c r="O65" s="98">
        <f>-'Datos de Entrada'!S231</f>
        <v>0</v>
      </c>
      <c r="P65" s="98">
        <f>-'Datos de Entrada'!T231</f>
        <v>0</v>
      </c>
      <c r="Q65" s="98">
        <f>-'Datos de Entrada'!U231</f>
        <v>0</v>
      </c>
      <c r="R65" s="98">
        <f>-'Datos de Entrada'!V231</f>
        <v>0</v>
      </c>
      <c r="S65" s="98">
        <f>-'Datos de Entrada'!W231</f>
        <v>0</v>
      </c>
      <c r="T65" s="98">
        <f>-'Datos de Entrada'!X231</f>
        <v>0</v>
      </c>
      <c r="U65" s="98">
        <f>-'Datos de Entrada'!Y231</f>
        <v>0</v>
      </c>
      <c r="V65" s="98">
        <f>-'Datos de Entrada'!Z231</f>
        <v>0</v>
      </c>
      <c r="W65" s="98">
        <f>-'Datos de Entrada'!AA231</f>
        <v>0</v>
      </c>
      <c r="X65" s="98">
        <f>-'Datos de Entrada'!AB231</f>
        <v>0</v>
      </c>
      <c r="Y65" s="98">
        <f>-'Datos de Entrada'!AC231</f>
        <v>0</v>
      </c>
      <c r="Z65" s="98">
        <f>-'Datos de Entrada'!AD231</f>
        <v>0</v>
      </c>
      <c r="AA65" s="98">
        <f>-'Datos de Entrada'!AE231</f>
        <v>0</v>
      </c>
      <c r="AB65" s="98">
        <f>-'Datos de Entrada'!AF231</f>
        <v>0</v>
      </c>
      <c r="AC65" s="98">
        <f>-'Datos de Entrada'!AG231</f>
        <v>0</v>
      </c>
      <c r="AD65" s="98">
        <f>-'Datos de Entrada'!AH231</f>
        <v>0</v>
      </c>
      <c r="AE65" s="98">
        <f>-'Datos de Entrada'!AI231</f>
        <v>0</v>
      </c>
      <c r="AF65" s="98">
        <f>-'Datos de Entrada'!AJ231</f>
        <v>0</v>
      </c>
      <c r="AG65" s="98">
        <f>-'Datos de Entrada'!AK231</f>
        <v>0</v>
      </c>
      <c r="AH65" s="98">
        <f>-'Datos de Entrada'!AL231</f>
        <v>0</v>
      </c>
      <c r="AI65" s="98">
        <f>-'Datos de Entrada'!AM231</f>
        <v>0</v>
      </c>
      <c r="AJ65" s="98">
        <f>-'Datos de Entrada'!AN231</f>
        <v>0</v>
      </c>
      <c r="AK65" s="98">
        <f>-'Datos de Entrada'!AO231</f>
        <v>0</v>
      </c>
      <c r="AL65" s="98">
        <f>-'Datos de Entrada'!AP231</f>
        <v>0</v>
      </c>
      <c r="AM65" s="98">
        <f>-'Datos de Entrada'!AQ231</f>
        <v>0</v>
      </c>
      <c r="AN65" s="98">
        <f>-'Datos de Entrada'!AR231</f>
        <v>0</v>
      </c>
      <c r="AO65" s="98">
        <f>-'Datos de Entrada'!AS231</f>
        <v>0</v>
      </c>
      <c r="AP65" s="98">
        <f>-'Datos de Entrada'!AT231</f>
        <v>0</v>
      </c>
      <c r="AQ65" s="98">
        <f>-'Datos de Entrada'!AU231</f>
        <v>0</v>
      </c>
      <c r="AR65" s="98">
        <f>-'Datos de Entrada'!AV231</f>
        <v>0</v>
      </c>
      <c r="AS65" s="98">
        <f>-'Datos de Entrada'!AW231</f>
        <v>0</v>
      </c>
      <c r="AT65" s="98">
        <f>-'Datos de Entrada'!AX231</f>
        <v>0</v>
      </c>
      <c r="AU65" s="98">
        <f>-'Datos de Entrada'!AY231</f>
        <v>0</v>
      </c>
      <c r="AV65" s="98">
        <f>-'Datos de Entrada'!AZ231</f>
        <v>0</v>
      </c>
      <c r="AW65" s="98">
        <f>-'Datos de Entrada'!BA231</f>
        <v>0</v>
      </c>
      <c r="AX65" s="98">
        <f>-'Datos de Entrada'!BB231</f>
        <v>0</v>
      </c>
      <c r="AY65" s="98">
        <f>-'Datos de Entrada'!BC231</f>
        <v>0</v>
      </c>
      <c r="AZ65" s="98">
        <f>-'Datos de Entrada'!BD231</f>
        <v>0</v>
      </c>
      <c r="BA65" s="98">
        <f>-'Datos de Entrada'!BE231</f>
        <v>0</v>
      </c>
      <c r="BB65" s="98">
        <f>-'Datos de Entrada'!BF231</f>
        <v>0</v>
      </c>
      <c r="BC65" s="1"/>
    </row>
    <row r="66" spans="1:55" ht="15.75" customHeight="1" x14ac:dyDescent="0.35">
      <c r="A66" s="1"/>
      <c r="B66" s="2" t="s">
        <v>193</v>
      </c>
      <c r="C66" s="68"/>
      <c r="D66" s="97"/>
      <c r="E66" s="76">
        <f>-'Datos de Entrada'!I72</f>
        <v>0</v>
      </c>
      <c r="F66" s="76">
        <f>-'Datos de Entrada'!J72</f>
        <v>0</v>
      </c>
      <c r="G66" s="76">
        <f>-'Datos de Entrada'!K72</f>
        <v>0</v>
      </c>
      <c r="H66" s="76">
        <f>-'Datos de Entrada'!L72</f>
        <v>0</v>
      </c>
      <c r="I66" s="76">
        <f>-'Datos de Entrada'!M72</f>
        <v>0</v>
      </c>
      <c r="J66" s="76">
        <f>-'Datos de Entrada'!N72</f>
        <v>0</v>
      </c>
      <c r="K66" s="76">
        <f>-'Datos de Entrada'!O72</f>
        <v>0</v>
      </c>
      <c r="L66" s="76">
        <f>-'Datos de Entrada'!P72</f>
        <v>0</v>
      </c>
      <c r="M66" s="76">
        <f>-'Datos de Entrada'!Q72</f>
        <v>0</v>
      </c>
      <c r="N66" s="76">
        <f>-'Datos de Entrada'!R72</f>
        <v>0</v>
      </c>
      <c r="O66" s="98">
        <f>-'Datos de Entrada'!S72</f>
        <v>0</v>
      </c>
      <c r="P66" s="98">
        <f>-'Datos de Entrada'!T72</f>
        <v>0</v>
      </c>
      <c r="Q66" s="98">
        <f>-'Datos de Entrada'!U72</f>
        <v>0</v>
      </c>
      <c r="R66" s="98">
        <f>-'Datos de Entrada'!V72</f>
        <v>0</v>
      </c>
      <c r="S66" s="98">
        <f>-'Datos de Entrada'!W72</f>
        <v>0</v>
      </c>
      <c r="T66" s="98">
        <f>-'Datos de Entrada'!X72</f>
        <v>0</v>
      </c>
      <c r="U66" s="98">
        <f>-'Datos de Entrada'!Y72</f>
        <v>0</v>
      </c>
      <c r="V66" s="98">
        <f>-'Datos de Entrada'!Z72</f>
        <v>0</v>
      </c>
      <c r="W66" s="98">
        <f>-'Datos de Entrada'!AA72</f>
        <v>0</v>
      </c>
      <c r="X66" s="98">
        <f>-'Datos de Entrada'!AB72</f>
        <v>0</v>
      </c>
      <c r="Y66" s="98">
        <f>-'Datos de Entrada'!AC72</f>
        <v>0</v>
      </c>
      <c r="Z66" s="98">
        <f>-'Datos de Entrada'!AD72</f>
        <v>0</v>
      </c>
      <c r="AA66" s="98">
        <f>-'Datos de Entrada'!AE72</f>
        <v>0</v>
      </c>
      <c r="AB66" s="98">
        <f>-'Datos de Entrada'!AF72</f>
        <v>0</v>
      </c>
      <c r="AC66" s="98">
        <f>-'Datos de Entrada'!AG72</f>
        <v>0</v>
      </c>
      <c r="AD66" s="98">
        <f>-'Datos de Entrada'!AH72</f>
        <v>0</v>
      </c>
      <c r="AE66" s="98">
        <f>-'Datos de Entrada'!AI72</f>
        <v>0</v>
      </c>
      <c r="AF66" s="98">
        <f>-'Datos de Entrada'!AJ72</f>
        <v>0</v>
      </c>
      <c r="AG66" s="98">
        <f>-'Datos de Entrada'!AK72</f>
        <v>0</v>
      </c>
      <c r="AH66" s="98">
        <f>-'Datos de Entrada'!AL72</f>
        <v>0</v>
      </c>
      <c r="AI66" s="98">
        <f>-'Datos de Entrada'!AM72</f>
        <v>0</v>
      </c>
      <c r="AJ66" s="98">
        <f>-'Datos de Entrada'!AN72</f>
        <v>0</v>
      </c>
      <c r="AK66" s="98">
        <f>-'Datos de Entrada'!AO72</f>
        <v>0</v>
      </c>
      <c r="AL66" s="98">
        <f>-'Datos de Entrada'!AP72</f>
        <v>0</v>
      </c>
      <c r="AM66" s="98">
        <f>-'Datos de Entrada'!AQ72</f>
        <v>0</v>
      </c>
      <c r="AN66" s="98">
        <f>-'Datos de Entrada'!AR72</f>
        <v>0</v>
      </c>
      <c r="AO66" s="98">
        <f>-'Datos de Entrada'!AS72</f>
        <v>0</v>
      </c>
      <c r="AP66" s="98">
        <f>-'Datos de Entrada'!AT72</f>
        <v>0</v>
      </c>
      <c r="AQ66" s="98">
        <f>-'Datos de Entrada'!AU72</f>
        <v>0</v>
      </c>
      <c r="AR66" s="98">
        <f>-'Datos de Entrada'!AV72</f>
        <v>0</v>
      </c>
      <c r="AS66" s="98">
        <f>-'Datos de Entrada'!AW72</f>
        <v>0</v>
      </c>
      <c r="AT66" s="98">
        <f>-'Datos de Entrada'!AX72</f>
        <v>0</v>
      </c>
      <c r="AU66" s="98">
        <f>-'Datos de Entrada'!AY72</f>
        <v>0</v>
      </c>
      <c r="AV66" s="98">
        <f>-'Datos de Entrada'!AZ72</f>
        <v>0</v>
      </c>
      <c r="AW66" s="98">
        <f>-'Datos de Entrada'!BA72</f>
        <v>0</v>
      </c>
      <c r="AX66" s="98">
        <f>-'Datos de Entrada'!BB72</f>
        <v>0</v>
      </c>
      <c r="AY66" s="98">
        <f>-'Datos de Entrada'!BC72</f>
        <v>0</v>
      </c>
      <c r="AZ66" s="98">
        <f>-'Datos de Entrada'!BD72</f>
        <v>0</v>
      </c>
      <c r="BA66" s="98">
        <f>-'Datos de Entrada'!BE72</f>
        <v>0</v>
      </c>
      <c r="BB66" s="98">
        <f>-'Datos de Entrada'!BF72</f>
        <v>0</v>
      </c>
      <c r="BC66" s="1"/>
    </row>
    <row r="67" spans="1:55" ht="15.75" customHeight="1" x14ac:dyDescent="0.35">
      <c r="A67" s="1"/>
      <c r="B67" s="2" t="s">
        <v>211</v>
      </c>
      <c r="C67" s="68"/>
      <c r="D67" s="97"/>
      <c r="E67" s="69">
        <f>IFERROR(-'Datos de Entrada'!I118-'Datos de Entrada'!I121,0)</f>
        <v>0</v>
      </c>
      <c r="F67" s="69">
        <f>IFERROR(-'Datos de Entrada'!J118-'Datos de Entrada'!J121,0)</f>
        <v>0</v>
      </c>
      <c r="G67" s="69">
        <f>IFERROR(-'Datos de Entrada'!K118-'Datos de Entrada'!K121,0)</f>
        <v>0</v>
      </c>
      <c r="H67" s="69">
        <f>IFERROR(-'Datos de Entrada'!L118-'Datos de Entrada'!L121,0)</f>
        <v>0</v>
      </c>
      <c r="I67" s="69">
        <f>IFERROR(-'Datos de Entrada'!M118-'Datos de Entrada'!M121,0)</f>
        <v>0</v>
      </c>
      <c r="J67" s="69">
        <f>IFERROR(-'Datos de Entrada'!N118-'Datos de Entrada'!N121,0)</f>
        <v>0</v>
      </c>
      <c r="K67" s="69">
        <f>IFERROR(-'Datos de Entrada'!O118-'Datos de Entrada'!O121,0)</f>
        <v>0</v>
      </c>
      <c r="L67" s="69">
        <f>IFERROR(-'Datos de Entrada'!P118-'Datos de Entrada'!P121,0)</f>
        <v>0</v>
      </c>
      <c r="M67" s="69">
        <f>IFERROR(-'Datos de Entrada'!Q118-'Datos de Entrada'!Q121,0)</f>
        <v>0</v>
      </c>
      <c r="N67" s="69">
        <f>IFERROR(-'Datos de Entrada'!R118-'Datos de Entrada'!R121,0)</f>
        <v>0</v>
      </c>
      <c r="O67" s="69">
        <f>IFERROR(-'Datos de Entrada'!S118-'Datos de Entrada'!S121,0)</f>
        <v>0</v>
      </c>
      <c r="P67" s="69">
        <f>IFERROR(-'Datos de Entrada'!T118-'Datos de Entrada'!T121,0)</f>
        <v>0</v>
      </c>
      <c r="Q67" s="69">
        <f>IFERROR(-'Datos de Entrada'!U118-'Datos de Entrada'!U121,0)</f>
        <v>0</v>
      </c>
      <c r="R67" s="69">
        <f>IFERROR(-'Datos de Entrada'!V118-'Datos de Entrada'!V121,0)</f>
        <v>0</v>
      </c>
      <c r="S67" s="69">
        <f>IFERROR(-'Datos de Entrada'!W118-'Datos de Entrada'!W121,0)</f>
        <v>0</v>
      </c>
      <c r="T67" s="69">
        <f>IFERROR(-'Datos de Entrada'!X118-'Datos de Entrada'!X121,0)</f>
        <v>0</v>
      </c>
      <c r="U67" s="69">
        <f>IFERROR(-'Datos de Entrada'!Y118-'Datos de Entrada'!Y121,0)</f>
        <v>0</v>
      </c>
      <c r="V67" s="69">
        <f>IFERROR(-'Datos de Entrada'!Z118-'Datos de Entrada'!Z121,0)</f>
        <v>0</v>
      </c>
      <c r="W67" s="69">
        <f>IFERROR(-'Datos de Entrada'!AA118-'Datos de Entrada'!AA121,0)</f>
        <v>0</v>
      </c>
      <c r="X67" s="69">
        <f>IFERROR(-'Datos de Entrada'!AB118-'Datos de Entrada'!AB121,0)</f>
        <v>0</v>
      </c>
      <c r="Y67" s="69">
        <f>IFERROR(-'Datos de Entrada'!AC118-'Datos de Entrada'!AC121,0)</f>
        <v>0</v>
      </c>
      <c r="Z67" s="69">
        <f>IFERROR(-'Datos de Entrada'!AD118-'Datos de Entrada'!AD121,0)</f>
        <v>0</v>
      </c>
      <c r="AA67" s="69">
        <f>IFERROR(-'Datos de Entrada'!AE118-'Datos de Entrada'!AE121,0)</f>
        <v>0</v>
      </c>
      <c r="AB67" s="69">
        <f>IFERROR(-'Datos de Entrada'!AF118-'Datos de Entrada'!AF121,0)</f>
        <v>0</v>
      </c>
      <c r="AC67" s="69">
        <f>IFERROR(-'Datos de Entrada'!AG118-'Datos de Entrada'!AG121,0)</f>
        <v>0</v>
      </c>
      <c r="AD67" s="69">
        <f>IFERROR(-'Datos de Entrada'!AH118-'Datos de Entrada'!AH121,0)</f>
        <v>0</v>
      </c>
      <c r="AE67" s="69">
        <f>IFERROR(-'Datos de Entrada'!AI118-'Datos de Entrada'!AI121,0)</f>
        <v>0</v>
      </c>
      <c r="AF67" s="69">
        <f>IFERROR(-'Datos de Entrada'!AJ118-'Datos de Entrada'!AJ121,0)</f>
        <v>0</v>
      </c>
      <c r="AG67" s="69">
        <f>IFERROR(-'Datos de Entrada'!AK118-'Datos de Entrada'!AK121,0)</f>
        <v>0</v>
      </c>
      <c r="AH67" s="69">
        <f>IFERROR(-'Datos de Entrada'!AL118-'Datos de Entrada'!AL121,0)</f>
        <v>0</v>
      </c>
      <c r="AI67" s="69">
        <f>IFERROR(-'Datos de Entrada'!AM118-'Datos de Entrada'!AM121,0)</f>
        <v>0</v>
      </c>
      <c r="AJ67" s="69">
        <f>IFERROR(-'Datos de Entrada'!AN118-'Datos de Entrada'!AN121,0)</f>
        <v>0</v>
      </c>
      <c r="AK67" s="69">
        <f>IFERROR(-'Datos de Entrada'!AO118-'Datos de Entrada'!AO121,0)</f>
        <v>0</v>
      </c>
      <c r="AL67" s="69">
        <f>IFERROR(-'Datos de Entrada'!AP118-'Datos de Entrada'!AP121,0)</f>
        <v>0</v>
      </c>
      <c r="AM67" s="69">
        <f>IFERROR(-'Datos de Entrada'!AQ118-'Datos de Entrada'!AQ121,0)</f>
        <v>0</v>
      </c>
      <c r="AN67" s="69">
        <f>IFERROR(-'Datos de Entrada'!AR118-'Datos de Entrada'!AR121,0)</f>
        <v>0</v>
      </c>
      <c r="AO67" s="69">
        <f>IFERROR(-'Datos de Entrada'!AS118-'Datos de Entrada'!AS121,0)</f>
        <v>0</v>
      </c>
      <c r="AP67" s="69">
        <f>IFERROR(-'Datos de Entrada'!AT118-'Datos de Entrada'!AT121,0)</f>
        <v>0</v>
      </c>
      <c r="AQ67" s="69">
        <f>IFERROR(-'Datos de Entrada'!AU118-'Datos de Entrada'!AU121,0)</f>
        <v>0</v>
      </c>
      <c r="AR67" s="69">
        <f>IFERROR(-'Datos de Entrada'!AV118-'Datos de Entrada'!AV121,0)</f>
        <v>0</v>
      </c>
      <c r="AS67" s="69">
        <f>IFERROR(-'Datos de Entrada'!AW118-'Datos de Entrada'!AW121,0)</f>
        <v>0</v>
      </c>
      <c r="AT67" s="69">
        <f>IFERROR(-'Datos de Entrada'!AX118-'Datos de Entrada'!AX121,0)</f>
        <v>0</v>
      </c>
      <c r="AU67" s="69">
        <f>IFERROR(-'Datos de Entrada'!AY118-'Datos de Entrada'!AY121,0)</f>
        <v>0</v>
      </c>
      <c r="AV67" s="69">
        <f>IFERROR(-'Datos de Entrada'!AZ118-'Datos de Entrada'!AZ121,0)</f>
        <v>0</v>
      </c>
      <c r="AW67" s="69">
        <f>IFERROR(-'Datos de Entrada'!BA118-'Datos de Entrada'!BA121,0)</f>
        <v>0</v>
      </c>
      <c r="AX67" s="69">
        <f>IFERROR(-'Datos de Entrada'!BB118-'Datos de Entrada'!BB121,0)</f>
        <v>0</v>
      </c>
      <c r="AY67" s="69">
        <f>IFERROR(-'Datos de Entrada'!BC118-'Datos de Entrada'!BC121,0)</f>
        <v>0</v>
      </c>
      <c r="AZ67" s="69">
        <f>IFERROR(-'Datos de Entrada'!BD118-'Datos de Entrada'!BD121,0)</f>
        <v>0</v>
      </c>
      <c r="BA67" s="69">
        <f>IFERROR(-'Datos de Entrada'!BE118-'Datos de Entrada'!BE121,0)</f>
        <v>0</v>
      </c>
      <c r="BB67" s="69">
        <f>IFERROR(-'Datos de Entrada'!BF118-'Datos de Entrada'!BF121,0)</f>
        <v>0</v>
      </c>
      <c r="BC67" s="1"/>
    </row>
    <row r="68" spans="1:55" ht="15.75" customHeight="1" x14ac:dyDescent="0.35">
      <c r="A68" s="1"/>
      <c r="B68" s="2" t="s">
        <v>185</v>
      </c>
      <c r="C68" s="68"/>
      <c r="D68" s="97"/>
      <c r="E68" s="69">
        <f>-'Datos de Entrada'!I232</f>
        <v>0</v>
      </c>
      <c r="F68" s="69">
        <f>-'Datos de Entrada'!J232</f>
        <v>0</v>
      </c>
      <c r="G68" s="69">
        <f>-'Datos de Entrada'!K232</f>
        <v>0</v>
      </c>
      <c r="H68" s="69">
        <f>-'Datos de Entrada'!L232</f>
        <v>0</v>
      </c>
      <c r="I68" s="69">
        <f>-'Datos de Entrada'!M232</f>
        <v>0</v>
      </c>
      <c r="J68" s="69">
        <f>-'Datos de Entrada'!N232</f>
        <v>0</v>
      </c>
      <c r="K68" s="69">
        <f>-'Datos de Entrada'!O232</f>
        <v>0</v>
      </c>
      <c r="L68" s="69">
        <f>-'Datos de Entrada'!P232</f>
        <v>0</v>
      </c>
      <c r="M68" s="69">
        <f>-'Datos de Entrada'!Q232</f>
        <v>0</v>
      </c>
      <c r="N68" s="69">
        <f>-'Datos de Entrada'!R232</f>
        <v>0</v>
      </c>
      <c r="O68" s="98">
        <f>-'Datos de Entrada'!S232</f>
        <v>0</v>
      </c>
      <c r="P68" s="98">
        <f>-'Datos de Entrada'!T232</f>
        <v>0</v>
      </c>
      <c r="Q68" s="98">
        <f>-'Datos de Entrada'!U232</f>
        <v>0</v>
      </c>
      <c r="R68" s="98">
        <f>-'Datos de Entrada'!V232</f>
        <v>0</v>
      </c>
      <c r="S68" s="98">
        <f>-'Datos de Entrada'!W232</f>
        <v>0</v>
      </c>
      <c r="T68" s="98">
        <f>-'Datos de Entrada'!X232</f>
        <v>0</v>
      </c>
      <c r="U68" s="98">
        <f>-'Datos de Entrada'!Y232</f>
        <v>0</v>
      </c>
      <c r="V68" s="98">
        <f>-'Datos de Entrada'!Z232</f>
        <v>0</v>
      </c>
      <c r="W68" s="98">
        <f>-'Datos de Entrada'!AA232</f>
        <v>0</v>
      </c>
      <c r="X68" s="98">
        <f>-'Datos de Entrada'!AB232</f>
        <v>0</v>
      </c>
      <c r="Y68" s="98">
        <f>-'Datos de Entrada'!AC232</f>
        <v>0</v>
      </c>
      <c r="Z68" s="98">
        <f>-'Datos de Entrada'!AD232</f>
        <v>0</v>
      </c>
      <c r="AA68" s="98">
        <f>-'Datos de Entrada'!AE232</f>
        <v>0</v>
      </c>
      <c r="AB68" s="98">
        <f>-'Datos de Entrada'!AF232</f>
        <v>0</v>
      </c>
      <c r="AC68" s="98">
        <f>-'Datos de Entrada'!AG232</f>
        <v>0</v>
      </c>
      <c r="AD68" s="98">
        <f>-'Datos de Entrada'!AH232</f>
        <v>0</v>
      </c>
      <c r="AE68" s="98">
        <f>-'Datos de Entrada'!AI232</f>
        <v>0</v>
      </c>
      <c r="AF68" s="98">
        <f>-'Datos de Entrada'!AJ232</f>
        <v>0</v>
      </c>
      <c r="AG68" s="98">
        <f>-'Datos de Entrada'!AK232</f>
        <v>0</v>
      </c>
      <c r="AH68" s="98">
        <f>-'Datos de Entrada'!AL232</f>
        <v>0</v>
      </c>
      <c r="AI68" s="98">
        <f>-'Datos de Entrada'!AM232</f>
        <v>0</v>
      </c>
      <c r="AJ68" s="98">
        <f>-'Datos de Entrada'!AN232</f>
        <v>0</v>
      </c>
      <c r="AK68" s="98">
        <f>-'Datos de Entrada'!AO232</f>
        <v>0</v>
      </c>
      <c r="AL68" s="98">
        <f>-'Datos de Entrada'!AP232</f>
        <v>0</v>
      </c>
      <c r="AM68" s="98">
        <f>-'Datos de Entrada'!AQ232</f>
        <v>0</v>
      </c>
      <c r="AN68" s="98">
        <f>-'Datos de Entrada'!AR232</f>
        <v>0</v>
      </c>
      <c r="AO68" s="98">
        <f>-'Datos de Entrada'!AS232</f>
        <v>0</v>
      </c>
      <c r="AP68" s="98">
        <f>-'Datos de Entrada'!AT232</f>
        <v>0</v>
      </c>
      <c r="AQ68" s="98">
        <f>-'Datos de Entrada'!AU232</f>
        <v>0</v>
      </c>
      <c r="AR68" s="98">
        <f>-'Datos de Entrada'!AV232</f>
        <v>0</v>
      </c>
      <c r="AS68" s="98">
        <f>-'Datos de Entrada'!AW232</f>
        <v>0</v>
      </c>
      <c r="AT68" s="98">
        <f>-'Datos de Entrada'!AX232</f>
        <v>0</v>
      </c>
      <c r="AU68" s="98">
        <f>-'Datos de Entrada'!AY232</f>
        <v>0</v>
      </c>
      <c r="AV68" s="98">
        <f>-'Datos de Entrada'!AZ232</f>
        <v>0</v>
      </c>
      <c r="AW68" s="98">
        <f>-'Datos de Entrada'!BA232</f>
        <v>0</v>
      </c>
      <c r="AX68" s="98">
        <f>-'Datos de Entrada'!BB232</f>
        <v>0</v>
      </c>
      <c r="AY68" s="98">
        <f>-'Datos de Entrada'!BC232</f>
        <v>0</v>
      </c>
      <c r="AZ68" s="98">
        <f>-'Datos de Entrada'!BD232</f>
        <v>0</v>
      </c>
      <c r="BA68" s="98">
        <f>-'Datos de Entrada'!BE232</f>
        <v>0</v>
      </c>
      <c r="BB68" s="98">
        <f>-'Datos de Entrada'!BF232</f>
        <v>0</v>
      </c>
      <c r="BC68" s="1"/>
    </row>
    <row r="69" spans="1:55" ht="15.75" customHeight="1" x14ac:dyDescent="0.35">
      <c r="A69" s="1"/>
      <c r="B69" s="2" t="s">
        <v>198</v>
      </c>
      <c r="C69" s="68"/>
      <c r="D69" s="97"/>
      <c r="E69" s="98" t="str">
        <f>+'Datos de Entrada'!I160</f>
        <v/>
      </c>
      <c r="F69" s="98" t="str">
        <f>+'Datos de Entrada'!J160</f>
        <v/>
      </c>
      <c r="G69" s="98" t="str">
        <f>+'Datos de Entrada'!K160</f>
        <v/>
      </c>
      <c r="H69" s="98" t="str">
        <f>+'Datos de Entrada'!L160</f>
        <v/>
      </c>
      <c r="I69" s="98" t="str">
        <f>+'Datos de Entrada'!M160</f>
        <v/>
      </c>
      <c r="J69" s="98" t="str">
        <f>+'Datos de Entrada'!N160</f>
        <v/>
      </c>
      <c r="K69" s="98" t="str">
        <f>+'Datos de Entrada'!O160</f>
        <v/>
      </c>
      <c r="L69" s="98" t="str">
        <f>+'Datos de Entrada'!P160</f>
        <v/>
      </c>
      <c r="M69" s="98" t="str">
        <f>+'Datos de Entrada'!Q160</f>
        <v/>
      </c>
      <c r="N69" s="98" t="str">
        <f>+'Datos de Entrada'!R160</f>
        <v/>
      </c>
      <c r="O69" s="98" t="str">
        <f>+'Datos de Entrada'!S160</f>
        <v/>
      </c>
      <c r="P69" s="98" t="str">
        <f>+'Datos de Entrada'!T160</f>
        <v/>
      </c>
      <c r="Q69" s="98" t="str">
        <f>+'Datos de Entrada'!U160</f>
        <v/>
      </c>
      <c r="R69" s="98" t="str">
        <f>+'Datos de Entrada'!V160</f>
        <v/>
      </c>
      <c r="S69" s="98" t="str">
        <f>+'Datos de Entrada'!W160</f>
        <v/>
      </c>
      <c r="T69" s="98" t="str">
        <f>+'Datos de Entrada'!X160</f>
        <v/>
      </c>
      <c r="U69" s="98" t="str">
        <f>+'Datos de Entrada'!Y160</f>
        <v/>
      </c>
      <c r="V69" s="98" t="str">
        <f>+'Datos de Entrada'!Z160</f>
        <v/>
      </c>
      <c r="W69" s="98" t="str">
        <f>+'Datos de Entrada'!AA160</f>
        <v/>
      </c>
      <c r="X69" s="98" t="str">
        <f>+'Datos de Entrada'!AB160</f>
        <v/>
      </c>
      <c r="Y69" s="98" t="str">
        <f>+'Datos de Entrada'!AC160</f>
        <v/>
      </c>
      <c r="Z69" s="98" t="str">
        <f>+'Datos de Entrada'!AD160</f>
        <v/>
      </c>
      <c r="AA69" s="98" t="str">
        <f>+'Datos de Entrada'!AE160</f>
        <v/>
      </c>
      <c r="AB69" s="98" t="str">
        <f>+'Datos de Entrada'!AF160</f>
        <v/>
      </c>
      <c r="AC69" s="98" t="str">
        <f>+'Datos de Entrada'!AG160</f>
        <v/>
      </c>
      <c r="AD69" s="98" t="str">
        <f>+'Datos de Entrada'!AH160</f>
        <v/>
      </c>
      <c r="AE69" s="98" t="str">
        <f>+'Datos de Entrada'!AI160</f>
        <v/>
      </c>
      <c r="AF69" s="98" t="str">
        <f>+'Datos de Entrada'!AJ160</f>
        <v/>
      </c>
      <c r="AG69" s="98" t="str">
        <f>+'Datos de Entrada'!AK160</f>
        <v/>
      </c>
      <c r="AH69" s="98" t="str">
        <f>+'Datos de Entrada'!AL160</f>
        <v/>
      </c>
      <c r="AI69" s="98" t="str">
        <f>+'Datos de Entrada'!AM160</f>
        <v/>
      </c>
      <c r="AJ69" s="98" t="str">
        <f>+'Datos de Entrada'!AN160</f>
        <v/>
      </c>
      <c r="AK69" s="98" t="str">
        <f>+'Datos de Entrada'!AO160</f>
        <v/>
      </c>
      <c r="AL69" s="98" t="str">
        <f>+'Datos de Entrada'!AP160</f>
        <v/>
      </c>
      <c r="AM69" s="98" t="str">
        <f>+'Datos de Entrada'!AQ160</f>
        <v/>
      </c>
      <c r="AN69" s="98" t="str">
        <f>+'Datos de Entrada'!AR160</f>
        <v/>
      </c>
      <c r="AO69" s="98" t="str">
        <f>+'Datos de Entrada'!AS160</f>
        <v/>
      </c>
      <c r="AP69" s="98" t="str">
        <f>+'Datos de Entrada'!AT160</f>
        <v/>
      </c>
      <c r="AQ69" s="98" t="str">
        <f>+'Datos de Entrada'!AU160</f>
        <v/>
      </c>
      <c r="AR69" s="98" t="str">
        <f>+'Datos de Entrada'!AV160</f>
        <v/>
      </c>
      <c r="AS69" s="98" t="str">
        <f>+'Datos de Entrada'!AW160</f>
        <v/>
      </c>
      <c r="AT69" s="98" t="str">
        <f>+'Datos de Entrada'!AX160</f>
        <v/>
      </c>
      <c r="AU69" s="98" t="str">
        <f>+'Datos de Entrada'!AY160</f>
        <v/>
      </c>
      <c r="AV69" s="98" t="str">
        <f>+'Datos de Entrada'!AZ160</f>
        <v/>
      </c>
      <c r="AW69" s="98" t="str">
        <f>+'Datos de Entrada'!BA160</f>
        <v/>
      </c>
      <c r="AX69" s="98" t="str">
        <f>+'Datos de Entrada'!BB160</f>
        <v/>
      </c>
      <c r="AY69" s="98" t="str">
        <f>+'Datos de Entrada'!BC160</f>
        <v/>
      </c>
      <c r="AZ69" s="98" t="str">
        <f>+'Datos de Entrada'!BD160</f>
        <v/>
      </c>
      <c r="BA69" s="98" t="str">
        <f>+'Datos de Entrada'!BE160</f>
        <v/>
      </c>
      <c r="BB69" s="98" t="str">
        <f>+'Datos de Entrada'!BF160</f>
        <v/>
      </c>
      <c r="BC69" s="1"/>
    </row>
    <row r="70" spans="1:55" ht="15.75" customHeight="1" x14ac:dyDescent="0.35">
      <c r="A70" s="1"/>
      <c r="B70" s="2" t="s">
        <v>186</v>
      </c>
      <c r="C70" s="68"/>
      <c r="D70" s="97"/>
      <c r="E70" s="69">
        <f>+'Datos de Entrada'!I234</f>
        <v>0</v>
      </c>
      <c r="F70" s="69">
        <f>+'Datos de Entrada'!J234</f>
        <v>0</v>
      </c>
      <c r="G70" s="69">
        <f>+'Datos de Entrada'!K234</f>
        <v>0</v>
      </c>
      <c r="H70" s="69">
        <f>+'Datos de Entrada'!L234</f>
        <v>0</v>
      </c>
      <c r="I70" s="69">
        <f>+'Datos de Entrada'!M234</f>
        <v>0</v>
      </c>
      <c r="J70" s="69">
        <f>+'Datos de Entrada'!N234</f>
        <v>0</v>
      </c>
      <c r="K70" s="69">
        <f>+'Datos de Entrada'!O234</f>
        <v>0</v>
      </c>
      <c r="L70" s="69">
        <f>+'Datos de Entrada'!P234</f>
        <v>0</v>
      </c>
      <c r="M70" s="69">
        <f>+'Datos de Entrada'!Q234</f>
        <v>0</v>
      </c>
      <c r="N70" s="69">
        <f>+'Datos de Entrada'!R234</f>
        <v>0</v>
      </c>
      <c r="O70" s="98">
        <f>+'Datos de Entrada'!S234</f>
        <v>0</v>
      </c>
      <c r="P70" s="98">
        <f>+'Datos de Entrada'!T234</f>
        <v>0</v>
      </c>
      <c r="Q70" s="98">
        <f>+'Datos de Entrada'!U234</f>
        <v>0</v>
      </c>
      <c r="R70" s="98">
        <f>+'Datos de Entrada'!V234</f>
        <v>0</v>
      </c>
      <c r="S70" s="98">
        <f>+'Datos de Entrada'!W234</f>
        <v>0</v>
      </c>
      <c r="T70" s="98">
        <f>+'Datos de Entrada'!X234</f>
        <v>0</v>
      </c>
      <c r="U70" s="98">
        <f>+'Datos de Entrada'!Y234</f>
        <v>0</v>
      </c>
      <c r="V70" s="98">
        <f>+'Datos de Entrada'!Z234</f>
        <v>0</v>
      </c>
      <c r="W70" s="98">
        <f>+'Datos de Entrada'!AA234</f>
        <v>0</v>
      </c>
      <c r="X70" s="98">
        <f>+'Datos de Entrada'!AB234</f>
        <v>0</v>
      </c>
      <c r="Y70" s="98">
        <f>+'Datos de Entrada'!AC234</f>
        <v>0</v>
      </c>
      <c r="Z70" s="98">
        <f>+'Datos de Entrada'!AD234</f>
        <v>0</v>
      </c>
      <c r="AA70" s="98">
        <f>+'Datos de Entrada'!AE234</f>
        <v>0</v>
      </c>
      <c r="AB70" s="98">
        <f>+'Datos de Entrada'!AF234</f>
        <v>0</v>
      </c>
      <c r="AC70" s="98">
        <f>+'Datos de Entrada'!AG234</f>
        <v>0</v>
      </c>
      <c r="AD70" s="98">
        <f>+'Datos de Entrada'!AH234</f>
        <v>0</v>
      </c>
      <c r="AE70" s="98">
        <f>+'Datos de Entrada'!AI234</f>
        <v>0</v>
      </c>
      <c r="AF70" s="98">
        <f>+'Datos de Entrada'!AJ234</f>
        <v>0</v>
      </c>
      <c r="AG70" s="98">
        <f>+'Datos de Entrada'!AK234</f>
        <v>0</v>
      </c>
      <c r="AH70" s="98">
        <f>+'Datos de Entrada'!AL234</f>
        <v>0</v>
      </c>
      <c r="AI70" s="98">
        <f>+'Datos de Entrada'!AM234</f>
        <v>0</v>
      </c>
      <c r="AJ70" s="98">
        <f>+'Datos de Entrada'!AN234</f>
        <v>0</v>
      </c>
      <c r="AK70" s="98">
        <f>+'Datos de Entrada'!AO234</f>
        <v>0</v>
      </c>
      <c r="AL70" s="98">
        <f>+'Datos de Entrada'!AP234</f>
        <v>0</v>
      </c>
      <c r="AM70" s="98">
        <f>+'Datos de Entrada'!AQ234</f>
        <v>0</v>
      </c>
      <c r="AN70" s="98">
        <f>+'Datos de Entrada'!AR234</f>
        <v>0</v>
      </c>
      <c r="AO70" s="98">
        <f>+'Datos de Entrada'!AS234</f>
        <v>0</v>
      </c>
      <c r="AP70" s="98">
        <f>+'Datos de Entrada'!AT234</f>
        <v>0</v>
      </c>
      <c r="AQ70" s="98">
        <f>+'Datos de Entrada'!AU234</f>
        <v>0</v>
      </c>
      <c r="AR70" s="98">
        <f>+'Datos de Entrada'!AV234</f>
        <v>0</v>
      </c>
      <c r="AS70" s="98">
        <f>+'Datos de Entrada'!AW234</f>
        <v>0</v>
      </c>
      <c r="AT70" s="98">
        <f>+'Datos de Entrada'!AX234</f>
        <v>0</v>
      </c>
      <c r="AU70" s="98">
        <f>+'Datos de Entrada'!AY234</f>
        <v>0</v>
      </c>
      <c r="AV70" s="98">
        <f>+'Datos de Entrada'!AZ234</f>
        <v>0</v>
      </c>
      <c r="AW70" s="98">
        <f>+'Datos de Entrada'!BA234</f>
        <v>0</v>
      </c>
      <c r="AX70" s="98">
        <f>+'Datos de Entrada'!BB234</f>
        <v>0</v>
      </c>
      <c r="AY70" s="98">
        <f>+'Datos de Entrada'!BC234</f>
        <v>0</v>
      </c>
      <c r="AZ70" s="98">
        <f>+'Datos de Entrada'!BD234</f>
        <v>0</v>
      </c>
      <c r="BA70" s="98">
        <f>+'Datos de Entrada'!BE234</f>
        <v>0</v>
      </c>
      <c r="BB70" s="98">
        <f>+'Datos de Entrada'!BF234</f>
        <v>0</v>
      </c>
      <c r="BC70" s="1"/>
    </row>
    <row r="71" spans="1:55" ht="3.75" customHeight="1" x14ac:dyDescent="0.35">
      <c r="A71" s="1"/>
      <c r="B71" s="96"/>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1"/>
    </row>
    <row r="72" spans="1:55" ht="15.75" customHeight="1" x14ac:dyDescent="0.35">
      <c r="A72" s="1"/>
      <c r="B72" s="78"/>
      <c r="C72" s="78" t="s">
        <v>213</v>
      </c>
      <c r="D72" s="97"/>
      <c r="E72" s="69">
        <f t="shared" ref="E72:AJ72" si="46">+SUM(E63:E70)</f>
        <v>0</v>
      </c>
      <c r="F72" s="69">
        <f t="shared" si="46"/>
        <v>0</v>
      </c>
      <c r="G72" s="69">
        <f t="shared" si="46"/>
        <v>0</v>
      </c>
      <c r="H72" s="69">
        <f t="shared" si="46"/>
        <v>0</v>
      </c>
      <c r="I72" s="69">
        <f t="shared" si="46"/>
        <v>0</v>
      </c>
      <c r="J72" s="69">
        <f t="shared" si="46"/>
        <v>0</v>
      </c>
      <c r="K72" s="69">
        <f t="shared" si="46"/>
        <v>0</v>
      </c>
      <c r="L72" s="69">
        <f t="shared" si="46"/>
        <v>0</v>
      </c>
      <c r="M72" s="69">
        <f t="shared" si="46"/>
        <v>0</v>
      </c>
      <c r="N72" s="69">
        <f t="shared" si="46"/>
        <v>0</v>
      </c>
      <c r="O72" s="69">
        <f t="shared" si="46"/>
        <v>0</v>
      </c>
      <c r="P72" s="69">
        <f t="shared" si="46"/>
        <v>0</v>
      </c>
      <c r="Q72" s="69">
        <f t="shared" si="46"/>
        <v>0</v>
      </c>
      <c r="R72" s="69">
        <f t="shared" si="46"/>
        <v>0</v>
      </c>
      <c r="S72" s="69">
        <f t="shared" si="46"/>
        <v>0</v>
      </c>
      <c r="T72" s="69">
        <f t="shared" si="46"/>
        <v>0</v>
      </c>
      <c r="U72" s="69">
        <f t="shared" si="46"/>
        <v>0</v>
      </c>
      <c r="V72" s="69">
        <f t="shared" si="46"/>
        <v>0</v>
      </c>
      <c r="W72" s="69">
        <f t="shared" si="46"/>
        <v>0</v>
      </c>
      <c r="X72" s="69">
        <f t="shared" si="46"/>
        <v>0</v>
      </c>
      <c r="Y72" s="69">
        <f t="shared" si="46"/>
        <v>0</v>
      </c>
      <c r="Z72" s="69">
        <f t="shared" si="46"/>
        <v>0</v>
      </c>
      <c r="AA72" s="69">
        <f t="shared" si="46"/>
        <v>0</v>
      </c>
      <c r="AB72" s="69">
        <f t="shared" si="46"/>
        <v>0</v>
      </c>
      <c r="AC72" s="69">
        <f t="shared" si="46"/>
        <v>0</v>
      </c>
      <c r="AD72" s="69">
        <f t="shared" si="46"/>
        <v>0</v>
      </c>
      <c r="AE72" s="69">
        <f t="shared" si="46"/>
        <v>0</v>
      </c>
      <c r="AF72" s="69">
        <f t="shared" si="46"/>
        <v>0</v>
      </c>
      <c r="AG72" s="69">
        <f t="shared" si="46"/>
        <v>0</v>
      </c>
      <c r="AH72" s="69">
        <f t="shared" si="46"/>
        <v>0</v>
      </c>
      <c r="AI72" s="69">
        <f t="shared" si="46"/>
        <v>0</v>
      </c>
      <c r="AJ72" s="69">
        <f t="shared" si="46"/>
        <v>0</v>
      </c>
      <c r="AK72" s="69">
        <f t="shared" ref="AK72:BB72" si="47">+SUM(AK63:AK70)</f>
        <v>0</v>
      </c>
      <c r="AL72" s="69">
        <f t="shared" si="47"/>
        <v>0</v>
      </c>
      <c r="AM72" s="69">
        <f t="shared" si="47"/>
        <v>0</v>
      </c>
      <c r="AN72" s="69">
        <f t="shared" si="47"/>
        <v>0</v>
      </c>
      <c r="AO72" s="69">
        <f t="shared" si="47"/>
        <v>0</v>
      </c>
      <c r="AP72" s="69">
        <f t="shared" si="47"/>
        <v>0</v>
      </c>
      <c r="AQ72" s="69">
        <f t="shared" si="47"/>
        <v>0</v>
      </c>
      <c r="AR72" s="69">
        <f t="shared" si="47"/>
        <v>0</v>
      </c>
      <c r="AS72" s="69">
        <f t="shared" si="47"/>
        <v>0</v>
      </c>
      <c r="AT72" s="69">
        <f t="shared" si="47"/>
        <v>0</v>
      </c>
      <c r="AU72" s="69">
        <f t="shared" si="47"/>
        <v>0</v>
      </c>
      <c r="AV72" s="69">
        <f t="shared" si="47"/>
        <v>0</v>
      </c>
      <c r="AW72" s="69">
        <f t="shared" si="47"/>
        <v>0</v>
      </c>
      <c r="AX72" s="69">
        <f t="shared" si="47"/>
        <v>0</v>
      </c>
      <c r="AY72" s="69">
        <f t="shared" si="47"/>
        <v>0</v>
      </c>
      <c r="AZ72" s="69">
        <f t="shared" si="47"/>
        <v>0</v>
      </c>
      <c r="BA72" s="69">
        <f t="shared" si="47"/>
        <v>0</v>
      </c>
      <c r="BB72" s="69">
        <f t="shared" si="47"/>
        <v>0</v>
      </c>
      <c r="BC72" s="1"/>
    </row>
    <row r="73" spans="1:55" ht="15.75" customHeight="1" x14ac:dyDescent="0.35">
      <c r="A73" s="1"/>
      <c r="B73" s="78"/>
      <c r="C73" s="78" t="s">
        <v>214</v>
      </c>
      <c r="D73" s="97"/>
      <c r="E73" s="69">
        <f>+E72</f>
        <v>0</v>
      </c>
      <c r="F73" s="69">
        <f t="shared" ref="F73:AK73" si="48">+F72+E73</f>
        <v>0</v>
      </c>
      <c r="G73" s="69">
        <f t="shared" si="48"/>
        <v>0</v>
      </c>
      <c r="H73" s="69">
        <f t="shared" si="48"/>
        <v>0</v>
      </c>
      <c r="I73" s="69">
        <f t="shared" si="48"/>
        <v>0</v>
      </c>
      <c r="J73" s="69">
        <f t="shared" si="48"/>
        <v>0</v>
      </c>
      <c r="K73" s="69">
        <f t="shared" si="48"/>
        <v>0</v>
      </c>
      <c r="L73" s="69">
        <f t="shared" si="48"/>
        <v>0</v>
      </c>
      <c r="M73" s="69">
        <f t="shared" si="48"/>
        <v>0</v>
      </c>
      <c r="N73" s="69">
        <f t="shared" si="48"/>
        <v>0</v>
      </c>
      <c r="O73" s="69">
        <f t="shared" si="48"/>
        <v>0</v>
      </c>
      <c r="P73" s="69">
        <f t="shared" si="48"/>
        <v>0</v>
      </c>
      <c r="Q73" s="69">
        <f t="shared" si="48"/>
        <v>0</v>
      </c>
      <c r="R73" s="69">
        <f t="shared" si="48"/>
        <v>0</v>
      </c>
      <c r="S73" s="69">
        <f t="shared" si="48"/>
        <v>0</v>
      </c>
      <c r="T73" s="69">
        <f t="shared" si="48"/>
        <v>0</v>
      </c>
      <c r="U73" s="69">
        <f t="shared" si="48"/>
        <v>0</v>
      </c>
      <c r="V73" s="69">
        <f t="shared" si="48"/>
        <v>0</v>
      </c>
      <c r="W73" s="69">
        <f t="shared" si="48"/>
        <v>0</v>
      </c>
      <c r="X73" s="69">
        <f t="shared" si="48"/>
        <v>0</v>
      </c>
      <c r="Y73" s="69">
        <f t="shared" si="48"/>
        <v>0</v>
      </c>
      <c r="Z73" s="69">
        <f t="shared" si="48"/>
        <v>0</v>
      </c>
      <c r="AA73" s="69">
        <f t="shared" si="48"/>
        <v>0</v>
      </c>
      <c r="AB73" s="69">
        <f t="shared" si="48"/>
        <v>0</v>
      </c>
      <c r="AC73" s="69">
        <f t="shared" si="48"/>
        <v>0</v>
      </c>
      <c r="AD73" s="69">
        <f t="shared" si="48"/>
        <v>0</v>
      </c>
      <c r="AE73" s="69">
        <f t="shared" si="48"/>
        <v>0</v>
      </c>
      <c r="AF73" s="69">
        <f t="shared" si="48"/>
        <v>0</v>
      </c>
      <c r="AG73" s="69">
        <f t="shared" si="48"/>
        <v>0</v>
      </c>
      <c r="AH73" s="69">
        <f t="shared" si="48"/>
        <v>0</v>
      </c>
      <c r="AI73" s="69">
        <f t="shared" si="48"/>
        <v>0</v>
      </c>
      <c r="AJ73" s="69">
        <f t="shared" si="48"/>
        <v>0</v>
      </c>
      <c r="AK73" s="69">
        <f t="shared" si="48"/>
        <v>0</v>
      </c>
      <c r="AL73" s="69">
        <f t="shared" ref="AL73:BB73" si="49">+AL72+AK73</f>
        <v>0</v>
      </c>
      <c r="AM73" s="69">
        <f t="shared" si="49"/>
        <v>0</v>
      </c>
      <c r="AN73" s="69">
        <f t="shared" si="49"/>
        <v>0</v>
      </c>
      <c r="AO73" s="69">
        <f t="shared" si="49"/>
        <v>0</v>
      </c>
      <c r="AP73" s="69">
        <f t="shared" si="49"/>
        <v>0</v>
      </c>
      <c r="AQ73" s="69">
        <f t="shared" si="49"/>
        <v>0</v>
      </c>
      <c r="AR73" s="69">
        <f t="shared" si="49"/>
        <v>0</v>
      </c>
      <c r="AS73" s="69">
        <f t="shared" si="49"/>
        <v>0</v>
      </c>
      <c r="AT73" s="69">
        <f t="shared" si="49"/>
        <v>0</v>
      </c>
      <c r="AU73" s="69">
        <f t="shared" si="49"/>
        <v>0</v>
      </c>
      <c r="AV73" s="69">
        <f t="shared" si="49"/>
        <v>0</v>
      </c>
      <c r="AW73" s="69">
        <f t="shared" si="49"/>
        <v>0</v>
      </c>
      <c r="AX73" s="69">
        <f t="shared" si="49"/>
        <v>0</v>
      </c>
      <c r="AY73" s="69">
        <f t="shared" si="49"/>
        <v>0</v>
      </c>
      <c r="AZ73" s="69">
        <f t="shared" si="49"/>
        <v>0</v>
      </c>
      <c r="BA73" s="69">
        <f t="shared" si="49"/>
        <v>0</v>
      </c>
      <c r="BB73" s="69">
        <f t="shared" si="49"/>
        <v>0</v>
      </c>
      <c r="BC73" s="1"/>
    </row>
    <row r="74" spans="1:55" ht="15.75" customHeight="1" x14ac:dyDescent="0.35">
      <c r="A74" s="1"/>
      <c r="B74" s="78"/>
      <c r="C74" s="78"/>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1:55"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55"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55" ht="15.75" customHeight="1" x14ac:dyDescent="0.35">
      <c r="A77" s="1"/>
      <c r="B77" s="99"/>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1:55"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sheetData>
  <mergeCells count="3">
    <mergeCell ref="C6:E7"/>
    <mergeCell ref="C3:K5"/>
    <mergeCell ref="F6:K7"/>
  </mergeCells>
  <pageMargins left="0.7" right="0.7" top="1.1437499999999998" bottom="1.1437499999999998" header="0.75" footer="0.75"/>
  <pageSetup paperSize="9" fitToWidth="0" fitToHeight="0" orientation="landscape" r:id="rId1"/>
  <headerFooter alignWithMargins="0"/>
  <colBreaks count="1" manualBreakCount="1">
    <brk id="1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BC40"/>
  <sheetViews>
    <sheetView showGridLines="0" zoomScale="80" zoomScaleNormal="80" workbookViewId="0">
      <selection activeCell="K13" sqref="K13"/>
    </sheetView>
  </sheetViews>
  <sheetFormatPr baseColWidth="10" defaultColWidth="11.08203125" defaultRowHeight="15" customHeight="1" x14ac:dyDescent="0.3"/>
  <cols>
    <col min="1" max="1" width="3.58203125" customWidth="1"/>
    <col min="2" max="2" width="24.83203125" bestFit="1" customWidth="1"/>
    <col min="3" max="3" width="14" customWidth="1"/>
    <col min="4" max="4" width="0.58203125" customWidth="1"/>
    <col min="5" max="54" width="12.58203125" customWidth="1"/>
    <col min="55" max="55" width="3.58203125" customWidth="1"/>
    <col min="56" max="1024" width="12.83203125" customWidth="1"/>
  </cols>
  <sheetData>
    <row r="1" spans="1:55" ht="14.5"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15" customHeight="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5" customHeight="1" x14ac:dyDescent="0.35">
      <c r="A3" s="1"/>
      <c r="B3" s="1"/>
      <c r="C3" s="349" t="s">
        <v>406</v>
      </c>
      <c r="D3" s="350"/>
      <c r="E3" s="350"/>
      <c r="F3" s="350"/>
      <c r="G3" s="350"/>
      <c r="H3" s="350"/>
      <c r="I3" s="350"/>
      <c r="J3" s="350"/>
      <c r="K3" s="35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7.5" customHeight="1" x14ac:dyDescent="0.35">
      <c r="A4" s="1"/>
      <c r="B4" s="1"/>
      <c r="C4" s="352"/>
      <c r="D4" s="353"/>
      <c r="E4" s="353"/>
      <c r="F4" s="353"/>
      <c r="G4" s="353"/>
      <c r="H4" s="353"/>
      <c r="I4" s="353"/>
      <c r="J4" s="353"/>
      <c r="K4" s="354"/>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row>
    <row r="5" spans="1:55" ht="14.5" customHeight="1" x14ac:dyDescent="0.35">
      <c r="A5" s="1"/>
      <c r="B5" s="1"/>
      <c r="C5" s="352"/>
      <c r="D5" s="353"/>
      <c r="E5" s="353"/>
      <c r="F5" s="353"/>
      <c r="G5" s="353"/>
      <c r="H5" s="353"/>
      <c r="I5" s="353"/>
      <c r="J5" s="353"/>
      <c r="K5" s="354"/>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row>
    <row r="6" spans="1:55" ht="15" customHeight="1" x14ac:dyDescent="0.35">
      <c r="A6" s="1"/>
      <c r="B6" s="1"/>
      <c r="C6" s="346" t="s">
        <v>230</v>
      </c>
      <c r="D6" s="298"/>
      <c r="E6" s="298"/>
      <c r="F6" s="355">
        <f>+'Datos de Entrada'!G5</f>
        <v>0</v>
      </c>
      <c r="G6" s="355"/>
      <c r="H6" s="355"/>
      <c r="I6" s="355"/>
      <c r="J6" s="355"/>
      <c r="K6" s="35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5" ht="14.5" customHeight="1" x14ac:dyDescent="0.35">
      <c r="A7" s="1"/>
      <c r="B7" s="1"/>
      <c r="C7" s="347"/>
      <c r="D7" s="348"/>
      <c r="E7" s="348"/>
      <c r="F7" s="357"/>
      <c r="G7" s="357"/>
      <c r="H7" s="357"/>
      <c r="I7" s="357"/>
      <c r="J7" s="357"/>
      <c r="K7" s="358"/>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55" ht="14.5" x14ac:dyDescent="0.35">
      <c r="A8" s="1"/>
      <c r="B8" s="1"/>
      <c r="C8" s="1"/>
      <c r="D8" s="1"/>
      <c r="E8" s="3">
        <v>1</v>
      </c>
      <c r="F8" s="3">
        <v>2</v>
      </c>
      <c r="G8" s="3">
        <v>3</v>
      </c>
      <c r="H8" s="3">
        <v>4</v>
      </c>
      <c r="I8" s="3">
        <v>5</v>
      </c>
      <c r="J8" s="3">
        <v>6</v>
      </c>
      <c r="K8" s="3">
        <v>7</v>
      </c>
      <c r="L8" s="3">
        <v>8</v>
      </c>
      <c r="M8" s="3">
        <v>9</v>
      </c>
      <c r="N8" s="3">
        <v>10</v>
      </c>
      <c r="O8" s="3">
        <v>11</v>
      </c>
      <c r="P8" s="3">
        <v>12</v>
      </c>
      <c r="Q8" s="3">
        <v>13</v>
      </c>
      <c r="R8" s="3">
        <v>14</v>
      </c>
      <c r="S8" s="3">
        <v>15</v>
      </c>
      <c r="T8" s="3">
        <v>16</v>
      </c>
      <c r="U8" s="3">
        <v>17</v>
      </c>
      <c r="V8" s="3">
        <v>18</v>
      </c>
      <c r="W8" s="3">
        <v>19</v>
      </c>
      <c r="X8" s="3">
        <v>20</v>
      </c>
      <c r="Y8" s="3">
        <v>21</v>
      </c>
      <c r="Z8" s="3">
        <v>22</v>
      </c>
      <c r="AA8" s="3">
        <v>23</v>
      </c>
      <c r="AB8" s="3">
        <v>24</v>
      </c>
      <c r="AC8" s="3">
        <v>25</v>
      </c>
      <c r="AD8" s="3">
        <v>26</v>
      </c>
      <c r="AE8" s="3">
        <v>27</v>
      </c>
      <c r="AF8" s="3">
        <v>28</v>
      </c>
      <c r="AG8" s="3">
        <v>29</v>
      </c>
      <c r="AH8" s="3">
        <v>30</v>
      </c>
      <c r="AI8" s="3">
        <v>31</v>
      </c>
      <c r="AJ8" s="3">
        <v>32</v>
      </c>
      <c r="AK8" s="3">
        <v>33</v>
      </c>
      <c r="AL8" s="3">
        <v>34</v>
      </c>
      <c r="AM8" s="3">
        <v>35</v>
      </c>
      <c r="AN8" s="3">
        <v>36</v>
      </c>
      <c r="AO8" s="3">
        <v>37</v>
      </c>
      <c r="AP8" s="3">
        <v>38</v>
      </c>
      <c r="AQ8" s="3">
        <v>39</v>
      </c>
      <c r="AR8" s="3">
        <v>40</v>
      </c>
      <c r="AS8" s="3"/>
      <c r="AT8" s="3"/>
      <c r="AU8" s="3"/>
      <c r="AV8" s="3"/>
      <c r="AW8" s="3"/>
      <c r="AX8" s="3"/>
      <c r="AY8" s="3"/>
      <c r="AZ8" s="3"/>
      <c r="BA8" s="3"/>
      <c r="BB8" s="3"/>
      <c r="BC8" s="1"/>
    </row>
    <row r="9" spans="1:55" ht="18.5" x14ac:dyDescent="0.45">
      <c r="A9" s="1"/>
      <c r="B9" s="1"/>
      <c r="C9" s="72" t="str">
        <f>CONCATENATE("VAN @ ",'Datos de Entrada'!G15*100,"%")</f>
        <v>VAN @ 0%</v>
      </c>
      <c r="D9" s="1"/>
      <c r="E9" s="73">
        <f>+'Datos de Entrada'!$G$12</f>
        <v>0</v>
      </c>
      <c r="F9" s="73">
        <f t="shared" ref="F9:AK9" si="0">E9+1</f>
        <v>1</v>
      </c>
      <c r="G9" s="73">
        <f t="shared" si="0"/>
        <v>2</v>
      </c>
      <c r="H9" s="73">
        <f t="shared" si="0"/>
        <v>3</v>
      </c>
      <c r="I9" s="73">
        <f t="shared" si="0"/>
        <v>4</v>
      </c>
      <c r="J9" s="73">
        <f t="shared" si="0"/>
        <v>5</v>
      </c>
      <c r="K9" s="73">
        <f t="shared" si="0"/>
        <v>6</v>
      </c>
      <c r="L9" s="73">
        <f t="shared" si="0"/>
        <v>7</v>
      </c>
      <c r="M9" s="73">
        <f t="shared" si="0"/>
        <v>8</v>
      </c>
      <c r="N9" s="73">
        <f t="shared" si="0"/>
        <v>9</v>
      </c>
      <c r="O9" s="73">
        <f t="shared" si="0"/>
        <v>10</v>
      </c>
      <c r="P9" s="73">
        <f t="shared" si="0"/>
        <v>11</v>
      </c>
      <c r="Q9" s="73">
        <f t="shared" si="0"/>
        <v>12</v>
      </c>
      <c r="R9" s="73">
        <f t="shared" si="0"/>
        <v>13</v>
      </c>
      <c r="S9" s="73">
        <f t="shared" si="0"/>
        <v>14</v>
      </c>
      <c r="T9" s="73">
        <f t="shared" si="0"/>
        <v>15</v>
      </c>
      <c r="U9" s="73">
        <f t="shared" si="0"/>
        <v>16</v>
      </c>
      <c r="V9" s="73">
        <f t="shared" si="0"/>
        <v>17</v>
      </c>
      <c r="W9" s="73">
        <f t="shared" si="0"/>
        <v>18</v>
      </c>
      <c r="X9" s="73">
        <f t="shared" si="0"/>
        <v>19</v>
      </c>
      <c r="Y9" s="73">
        <f t="shared" si="0"/>
        <v>20</v>
      </c>
      <c r="Z9" s="73">
        <f t="shared" si="0"/>
        <v>21</v>
      </c>
      <c r="AA9" s="73">
        <f t="shared" si="0"/>
        <v>22</v>
      </c>
      <c r="AB9" s="73">
        <f t="shared" si="0"/>
        <v>23</v>
      </c>
      <c r="AC9" s="73">
        <f t="shared" si="0"/>
        <v>24</v>
      </c>
      <c r="AD9" s="73">
        <f t="shared" si="0"/>
        <v>25</v>
      </c>
      <c r="AE9" s="73">
        <f t="shared" si="0"/>
        <v>26</v>
      </c>
      <c r="AF9" s="73">
        <f t="shared" si="0"/>
        <v>27</v>
      </c>
      <c r="AG9" s="73">
        <f t="shared" si="0"/>
        <v>28</v>
      </c>
      <c r="AH9" s="73">
        <f t="shared" si="0"/>
        <v>29</v>
      </c>
      <c r="AI9" s="73">
        <f t="shared" si="0"/>
        <v>30</v>
      </c>
      <c r="AJ9" s="73">
        <f t="shared" si="0"/>
        <v>31</v>
      </c>
      <c r="AK9" s="73">
        <f t="shared" si="0"/>
        <v>32</v>
      </c>
      <c r="AL9" s="73">
        <f t="shared" ref="AL9:BB9" si="1">AK9+1</f>
        <v>33</v>
      </c>
      <c r="AM9" s="73">
        <f t="shared" si="1"/>
        <v>34</v>
      </c>
      <c r="AN9" s="73">
        <f t="shared" si="1"/>
        <v>35</v>
      </c>
      <c r="AO9" s="73">
        <f t="shared" si="1"/>
        <v>36</v>
      </c>
      <c r="AP9" s="73">
        <f t="shared" si="1"/>
        <v>37</v>
      </c>
      <c r="AQ9" s="73">
        <f t="shared" si="1"/>
        <v>38</v>
      </c>
      <c r="AR9" s="73">
        <f t="shared" si="1"/>
        <v>39</v>
      </c>
      <c r="AS9" s="73">
        <f t="shared" si="1"/>
        <v>40</v>
      </c>
      <c r="AT9" s="73">
        <f t="shared" si="1"/>
        <v>41</v>
      </c>
      <c r="AU9" s="73">
        <f t="shared" si="1"/>
        <v>42</v>
      </c>
      <c r="AV9" s="73">
        <f t="shared" si="1"/>
        <v>43</v>
      </c>
      <c r="AW9" s="73">
        <f t="shared" si="1"/>
        <v>44</v>
      </c>
      <c r="AX9" s="73">
        <f t="shared" si="1"/>
        <v>45</v>
      </c>
      <c r="AY9" s="73">
        <f t="shared" si="1"/>
        <v>46</v>
      </c>
      <c r="AZ9" s="73">
        <f t="shared" si="1"/>
        <v>47</v>
      </c>
      <c r="BA9" s="73">
        <f t="shared" si="1"/>
        <v>48</v>
      </c>
      <c r="BB9" s="73">
        <f t="shared" si="1"/>
        <v>49</v>
      </c>
      <c r="BC9" s="1"/>
    </row>
    <row r="10" spans="1:55" ht="3.75" customHeight="1" x14ac:dyDescent="0.35">
      <c r="A10" s="1"/>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
    </row>
    <row r="11" spans="1:55" ht="14.5" x14ac:dyDescent="0.35">
      <c r="A11" s="1"/>
      <c r="B11" s="2" t="s">
        <v>215</v>
      </c>
      <c r="C11" s="69">
        <f t="array" aca="1" ref="C11" ca="1">E11+NPV('Datos de Entrada'!$G$15,INDIRECT("F11:"&amp;ADDRESS(11,4+'Datos de Entrada'!$G$11)))</f>
        <v>0</v>
      </c>
      <c r="D11" s="101"/>
      <c r="E11" s="69">
        <f>IFERROR(-'Datos de Entrada'!I67,0)</f>
        <v>0</v>
      </c>
      <c r="F11" s="69">
        <f>IFERROR(-'Datos de Entrada'!J67,0)</f>
        <v>0</v>
      </c>
      <c r="G11" s="69">
        <f>IFERROR(-'Datos de Entrada'!K67,0)</f>
        <v>0</v>
      </c>
      <c r="H11" s="69">
        <f>IFERROR(-'Datos de Entrada'!L67,0)</f>
        <v>0</v>
      </c>
      <c r="I11" s="69">
        <f>IFERROR(-'Datos de Entrada'!M67,0)</f>
        <v>0</v>
      </c>
      <c r="J11" s="69">
        <f>IFERROR(-'Datos de Entrada'!N67,0)</f>
        <v>0</v>
      </c>
      <c r="K11" s="69">
        <f>IFERROR(-'Datos de Entrada'!O67,0)</f>
        <v>0</v>
      </c>
      <c r="L11" s="69">
        <f>IFERROR(-'Datos de Entrada'!P67,0)</f>
        <v>0</v>
      </c>
      <c r="M11" s="69">
        <f>IFERROR(-'Datos de Entrada'!Q67,0)</f>
        <v>0</v>
      </c>
      <c r="N11" s="69">
        <f>IFERROR(-'Datos de Entrada'!R67,0)</f>
        <v>0</v>
      </c>
      <c r="O11" s="69">
        <f>IFERROR(-'Datos de Entrada'!S67,0)</f>
        <v>0</v>
      </c>
      <c r="P11" s="69">
        <f>IFERROR(-'Datos de Entrada'!T67,0)</f>
        <v>0</v>
      </c>
      <c r="Q11" s="69">
        <f>IFERROR(-'Datos de Entrada'!U67,0)</f>
        <v>0</v>
      </c>
      <c r="R11" s="69">
        <f>IFERROR(-'Datos de Entrada'!V67,0)</f>
        <v>0</v>
      </c>
      <c r="S11" s="69">
        <f>IFERROR(-'Datos de Entrada'!W67,0)</f>
        <v>0</v>
      </c>
      <c r="T11" s="69">
        <f>IFERROR(-'Datos de Entrada'!X67,0)</f>
        <v>0</v>
      </c>
      <c r="U11" s="69">
        <f>IFERROR(-'Datos de Entrada'!Y67,0)</f>
        <v>0</v>
      </c>
      <c r="V11" s="69">
        <f>IFERROR(-'Datos de Entrada'!Z67,0)</f>
        <v>0</v>
      </c>
      <c r="W11" s="69">
        <f>IFERROR(-'Datos de Entrada'!AA67,0)</f>
        <v>0</v>
      </c>
      <c r="X11" s="69">
        <f>IFERROR(-'Datos de Entrada'!AB67,0)</f>
        <v>0</v>
      </c>
      <c r="Y11" s="69">
        <f>IFERROR(-'Datos de Entrada'!AC67,0)</f>
        <v>0</v>
      </c>
      <c r="Z11" s="69">
        <f>IFERROR(-'Datos de Entrada'!AD67,0)</f>
        <v>0</v>
      </c>
      <c r="AA11" s="69">
        <f>IFERROR(-'Datos de Entrada'!AE67,0)</f>
        <v>0</v>
      </c>
      <c r="AB11" s="69">
        <f>IFERROR(-'Datos de Entrada'!AF67,0)</f>
        <v>0</v>
      </c>
      <c r="AC11" s="69">
        <f>IFERROR(-'Datos de Entrada'!AG67,0)</f>
        <v>0</v>
      </c>
      <c r="AD11" s="69">
        <f>IFERROR(-'Datos de Entrada'!AH67,0)</f>
        <v>0</v>
      </c>
      <c r="AE11" s="69">
        <f>IFERROR(-'Datos de Entrada'!AI67,0)</f>
        <v>0</v>
      </c>
      <c r="AF11" s="69">
        <f>IFERROR(-'Datos de Entrada'!AJ67,0)</f>
        <v>0</v>
      </c>
      <c r="AG11" s="69">
        <f>IFERROR(-'Datos de Entrada'!AK67,0)</f>
        <v>0</v>
      </c>
      <c r="AH11" s="69">
        <f>IFERROR(-'Datos de Entrada'!AL67,0)</f>
        <v>0</v>
      </c>
      <c r="AI11" s="69">
        <f>IFERROR(-'Datos de Entrada'!AM67,0)</f>
        <v>0</v>
      </c>
      <c r="AJ11" s="69">
        <f>IFERROR(-'Datos de Entrada'!AN67,0)</f>
        <v>0</v>
      </c>
      <c r="AK11" s="69">
        <f>IFERROR(-'Datos de Entrada'!AO67,0)</f>
        <v>0</v>
      </c>
      <c r="AL11" s="69">
        <f>IFERROR(-'Datos de Entrada'!AP67,0)</f>
        <v>0</v>
      </c>
      <c r="AM11" s="69">
        <f>IFERROR(-'Datos de Entrada'!AQ67,0)</f>
        <v>0</v>
      </c>
      <c r="AN11" s="69">
        <f>IFERROR(-'Datos de Entrada'!AR67,0)</f>
        <v>0</v>
      </c>
      <c r="AO11" s="69">
        <f>IFERROR(-'Datos de Entrada'!AS67,0)</f>
        <v>0</v>
      </c>
      <c r="AP11" s="69">
        <f>IFERROR(-'Datos de Entrada'!AT67,0)</f>
        <v>0</v>
      </c>
      <c r="AQ11" s="69">
        <f>IFERROR(-'Datos de Entrada'!AU67,0)</f>
        <v>0</v>
      </c>
      <c r="AR11" s="69">
        <f>IFERROR(-'Datos de Entrada'!AV67,0)</f>
        <v>0</v>
      </c>
      <c r="AS11" s="69">
        <f>IFERROR(-'Datos de Entrada'!AW67,0)</f>
        <v>0</v>
      </c>
      <c r="AT11" s="69">
        <f>IFERROR(-'Datos de Entrada'!AX67,0)</f>
        <v>0</v>
      </c>
      <c r="AU11" s="69">
        <f>IFERROR(-'Datos de Entrada'!AY67,0)</f>
        <v>0</v>
      </c>
      <c r="AV11" s="69">
        <f>IFERROR(-'Datos de Entrada'!AZ67,0)</f>
        <v>0</v>
      </c>
      <c r="AW11" s="69">
        <f>IFERROR(-'Datos de Entrada'!BA67,0)</f>
        <v>0</v>
      </c>
      <c r="AX11" s="69">
        <f>IFERROR(-'Datos de Entrada'!BB67,0)</f>
        <v>0</v>
      </c>
      <c r="AY11" s="69">
        <f>IFERROR(-'Datos de Entrada'!BC67,0)</f>
        <v>0</v>
      </c>
      <c r="AZ11" s="69">
        <f>IFERROR(-'Datos de Entrada'!BD67,0)</f>
        <v>0</v>
      </c>
      <c r="BA11" s="69">
        <f>IFERROR(-'Datos de Entrada'!BE67,0)</f>
        <v>0</v>
      </c>
      <c r="BB11" s="69">
        <f>IFERROR(-'Datos de Entrada'!BF67,0)</f>
        <v>0</v>
      </c>
      <c r="BC11" s="1"/>
    </row>
    <row r="12" spans="1:55" ht="14.5" x14ac:dyDescent="0.35">
      <c r="A12" s="1"/>
      <c r="B12" s="2" t="s">
        <v>126</v>
      </c>
      <c r="C12" s="76">
        <f ca="1">E12+NPV('Datos de Entrada'!$G$15,INDIRECT("F12:"&amp;ADDRESS(12,4+'Datos de Entrada'!$G$11)))</f>
        <v>0</v>
      </c>
      <c r="D12" s="101"/>
      <c r="E12" s="69">
        <f>-'Datos de Entrada'!I72*'Datos de Entrada'!$F$72</f>
        <v>0</v>
      </c>
      <c r="F12" s="69">
        <f>-'Datos de Entrada'!J72*'Datos de Entrada'!$F$72</f>
        <v>0</v>
      </c>
      <c r="G12" s="69">
        <f>-'Datos de Entrada'!K72*'Datos de Entrada'!$F$72</f>
        <v>0</v>
      </c>
      <c r="H12" s="69">
        <f>-'Datos de Entrada'!L72*'Datos de Entrada'!$F$72</f>
        <v>0</v>
      </c>
      <c r="I12" s="69">
        <f>-'Datos de Entrada'!M72*'Datos de Entrada'!$F$72</f>
        <v>0</v>
      </c>
      <c r="J12" s="69">
        <f>-'Datos de Entrada'!N72*'Datos de Entrada'!$F$72</f>
        <v>0</v>
      </c>
      <c r="K12" s="69">
        <f>-'Datos de Entrada'!O72*'Datos de Entrada'!$F$72</f>
        <v>0</v>
      </c>
      <c r="L12" s="69">
        <f>-'Datos de Entrada'!P72*'Datos de Entrada'!$F$72</f>
        <v>0</v>
      </c>
      <c r="M12" s="69">
        <f>-'Datos de Entrada'!Q72*'Datos de Entrada'!$F$72</f>
        <v>0</v>
      </c>
      <c r="N12" s="69">
        <f>-'Datos de Entrada'!R72*'Datos de Entrada'!$F$72</f>
        <v>0</v>
      </c>
      <c r="O12" s="69">
        <f>-'Datos de Entrada'!S72*'Datos de Entrada'!$F$72</f>
        <v>0</v>
      </c>
      <c r="P12" s="69">
        <f>-'Datos de Entrada'!T72*'Datos de Entrada'!$F$72</f>
        <v>0</v>
      </c>
      <c r="Q12" s="69">
        <f>-'Datos de Entrada'!U72*'Datos de Entrada'!$F$72</f>
        <v>0</v>
      </c>
      <c r="R12" s="69">
        <f>-'Datos de Entrada'!V72*'Datos de Entrada'!$F$72</f>
        <v>0</v>
      </c>
      <c r="S12" s="69">
        <f>-'Datos de Entrada'!W72*'Datos de Entrada'!$F$72</f>
        <v>0</v>
      </c>
      <c r="T12" s="69">
        <f>-'Datos de Entrada'!X72*'Datos de Entrada'!$F$72</f>
        <v>0</v>
      </c>
      <c r="U12" s="69">
        <f>-'Datos de Entrada'!Y72*'Datos de Entrada'!$F$72</f>
        <v>0</v>
      </c>
      <c r="V12" s="69">
        <f>-'Datos de Entrada'!Z72*'Datos de Entrada'!$F$72</f>
        <v>0</v>
      </c>
      <c r="W12" s="69">
        <f>-'Datos de Entrada'!AA72*'Datos de Entrada'!$F$72</f>
        <v>0</v>
      </c>
      <c r="X12" s="69">
        <f>-'Datos de Entrada'!AB72*'Datos de Entrada'!$F$72</f>
        <v>0</v>
      </c>
      <c r="Y12" s="69">
        <f>-'Datos de Entrada'!AC72*'Datos de Entrada'!$F$72</f>
        <v>0</v>
      </c>
      <c r="Z12" s="69">
        <f>-'Datos de Entrada'!AD72*'Datos de Entrada'!$F$72</f>
        <v>0</v>
      </c>
      <c r="AA12" s="69">
        <f>-'Datos de Entrada'!AE72*'Datos de Entrada'!$F$72</f>
        <v>0</v>
      </c>
      <c r="AB12" s="69">
        <f>-'Datos de Entrada'!AF72*'Datos de Entrada'!$F$72</f>
        <v>0</v>
      </c>
      <c r="AC12" s="69">
        <f>-'Datos de Entrada'!AG72*'Datos de Entrada'!$F$72</f>
        <v>0</v>
      </c>
      <c r="AD12" s="69">
        <f>-'Datos de Entrada'!AH72*'Datos de Entrada'!$F$72</f>
        <v>0</v>
      </c>
      <c r="AE12" s="69">
        <f>-'Datos de Entrada'!AI72*'Datos de Entrada'!$F$72</f>
        <v>0</v>
      </c>
      <c r="AF12" s="69">
        <f>-'Datos de Entrada'!AJ72*'Datos de Entrada'!$F$72</f>
        <v>0</v>
      </c>
      <c r="AG12" s="69">
        <f>-'Datos de Entrada'!AK72*'Datos de Entrada'!$F$72</f>
        <v>0</v>
      </c>
      <c r="AH12" s="69">
        <f>-'Datos de Entrada'!AL72*'Datos de Entrada'!$F$72</f>
        <v>0</v>
      </c>
      <c r="AI12" s="69">
        <f>-'Datos de Entrada'!AM72*'Datos de Entrada'!$F$72</f>
        <v>0</v>
      </c>
      <c r="AJ12" s="69">
        <f>-'Datos de Entrada'!AN72*'Datos de Entrada'!$F$72</f>
        <v>0</v>
      </c>
      <c r="AK12" s="69">
        <f>-'Datos de Entrada'!AO72*'Datos de Entrada'!$F$72</f>
        <v>0</v>
      </c>
      <c r="AL12" s="69">
        <f>-'Datos de Entrada'!AP72*'Datos de Entrada'!$F$72</f>
        <v>0</v>
      </c>
      <c r="AM12" s="69">
        <f>-'Datos de Entrada'!AQ72*'Datos de Entrada'!$F$72</f>
        <v>0</v>
      </c>
      <c r="AN12" s="69">
        <f>-'Datos de Entrada'!AR72*'Datos de Entrada'!$F$72</f>
        <v>0</v>
      </c>
      <c r="AO12" s="69">
        <f>-'Datos de Entrada'!AS72*'Datos de Entrada'!$F$72</f>
        <v>0</v>
      </c>
      <c r="AP12" s="69">
        <f>-'Datos de Entrada'!AT72*'Datos de Entrada'!$F$72</f>
        <v>0</v>
      </c>
      <c r="AQ12" s="69">
        <f>-'Datos de Entrada'!AU72*'Datos de Entrada'!$F$72</f>
        <v>0</v>
      </c>
      <c r="AR12" s="69">
        <f>-'Datos de Entrada'!AV72*'Datos de Entrada'!$F$72</f>
        <v>0</v>
      </c>
      <c r="AS12" s="69">
        <f>-'Datos de Entrada'!AW72*'Datos de Entrada'!$F$72</f>
        <v>0</v>
      </c>
      <c r="AT12" s="69">
        <f>-'Datos de Entrada'!AX72*'Datos de Entrada'!$F$72</f>
        <v>0</v>
      </c>
      <c r="AU12" s="69">
        <f>-'Datos de Entrada'!AY72*'Datos de Entrada'!$F$72</f>
        <v>0</v>
      </c>
      <c r="AV12" s="69">
        <f>-'Datos de Entrada'!AZ72*'Datos de Entrada'!$F$72</f>
        <v>0</v>
      </c>
      <c r="AW12" s="69">
        <f>-'Datos de Entrada'!BA72*'Datos de Entrada'!$F$72</f>
        <v>0</v>
      </c>
      <c r="AX12" s="69">
        <f>-'Datos de Entrada'!BB72*'Datos de Entrada'!$F$72</f>
        <v>0</v>
      </c>
      <c r="AY12" s="69">
        <f>-'Datos de Entrada'!BC72*'Datos de Entrada'!$F$72</f>
        <v>0</v>
      </c>
      <c r="AZ12" s="69">
        <f>-'Datos de Entrada'!BD72*'Datos de Entrada'!$F$72</f>
        <v>0</v>
      </c>
      <c r="BA12" s="69">
        <f>-'Datos de Entrada'!BE72*'Datos de Entrada'!$F$72</f>
        <v>0</v>
      </c>
      <c r="BB12" s="69">
        <f>-'Datos de Entrada'!BF72*'Datos de Entrada'!$F$72</f>
        <v>0</v>
      </c>
      <c r="BC12" s="1"/>
    </row>
    <row r="13" spans="1:55" ht="14.5" x14ac:dyDescent="0.35">
      <c r="A13" s="1"/>
      <c r="B13" s="2" t="s">
        <v>207</v>
      </c>
      <c r="C13" s="69">
        <f t="array" aca="1" ref="C13" ca="1">E13+NPV('Datos de Entrada'!$G$15,INDIRECT("F13:"&amp;ADDRESS(13,4+'Datos de Entrada'!$G$11)))</f>
        <v>0</v>
      </c>
      <c r="D13" s="101"/>
      <c r="E13" s="69">
        <f>IFERROR(-'Datos de Entrada'!I119,0)</f>
        <v>0</v>
      </c>
      <c r="F13" s="69">
        <f>IFERROR(-'Datos de Entrada'!J119,0)</f>
        <v>0</v>
      </c>
      <c r="G13" s="69">
        <f>IFERROR(-'Datos de Entrada'!K119,0)</f>
        <v>0</v>
      </c>
      <c r="H13" s="69">
        <f>IFERROR(-'Datos de Entrada'!L119,0)</f>
        <v>0</v>
      </c>
      <c r="I13" s="69">
        <f>IFERROR(-'Datos de Entrada'!M119,0)</f>
        <v>0</v>
      </c>
      <c r="J13" s="69">
        <f>IFERROR(-'Datos de Entrada'!N119,0)</f>
        <v>0</v>
      </c>
      <c r="K13" s="69">
        <f>IFERROR(-'Datos de Entrada'!O119,0)</f>
        <v>0</v>
      </c>
      <c r="L13" s="69">
        <f>IFERROR(-'Datos de Entrada'!P119,0)</f>
        <v>0</v>
      </c>
      <c r="M13" s="69">
        <f>IFERROR(-'Datos de Entrada'!Q119,0)</f>
        <v>0</v>
      </c>
      <c r="N13" s="69">
        <f>IFERROR(-'Datos de Entrada'!R119,0)</f>
        <v>0</v>
      </c>
      <c r="O13" s="69">
        <f>IFERROR(-'Datos de Entrada'!S119,0)</f>
        <v>0</v>
      </c>
      <c r="P13" s="69">
        <f>IFERROR(-'Datos de Entrada'!T119,0)</f>
        <v>0</v>
      </c>
      <c r="Q13" s="69">
        <f>IFERROR(-'Datos de Entrada'!U119,0)</f>
        <v>0</v>
      </c>
      <c r="R13" s="69">
        <f>IFERROR(-'Datos de Entrada'!V119,0)</f>
        <v>0</v>
      </c>
      <c r="S13" s="69">
        <f>IFERROR(-'Datos de Entrada'!W119,0)</f>
        <v>0</v>
      </c>
      <c r="T13" s="69">
        <f>IFERROR(-'Datos de Entrada'!X119,0)</f>
        <v>0</v>
      </c>
      <c r="U13" s="69">
        <f>IFERROR(-'Datos de Entrada'!Y119,0)</f>
        <v>0</v>
      </c>
      <c r="V13" s="69">
        <f>IFERROR(-'Datos de Entrada'!Z119,0)</f>
        <v>0</v>
      </c>
      <c r="W13" s="69">
        <f>IFERROR(-'Datos de Entrada'!AA119,0)</f>
        <v>0</v>
      </c>
      <c r="X13" s="69">
        <f>IFERROR(-'Datos de Entrada'!AB119,0)</f>
        <v>0</v>
      </c>
      <c r="Y13" s="69">
        <f>IFERROR(-'Datos de Entrada'!AC119,0)</f>
        <v>0</v>
      </c>
      <c r="Z13" s="69">
        <f>IFERROR(-'Datos de Entrada'!AD119,0)</f>
        <v>0</v>
      </c>
      <c r="AA13" s="69">
        <f>IFERROR(-'Datos de Entrada'!AE119,0)</f>
        <v>0</v>
      </c>
      <c r="AB13" s="69">
        <f>IFERROR(-'Datos de Entrada'!AF119,0)</f>
        <v>0</v>
      </c>
      <c r="AC13" s="69">
        <f>IFERROR(-'Datos de Entrada'!AG119,0)</f>
        <v>0</v>
      </c>
      <c r="AD13" s="69">
        <f>IFERROR(-'Datos de Entrada'!AH119,0)</f>
        <v>0</v>
      </c>
      <c r="AE13" s="69">
        <f>IFERROR(-'Datos de Entrada'!AI119,0)</f>
        <v>0</v>
      </c>
      <c r="AF13" s="69">
        <f>IFERROR(-'Datos de Entrada'!AJ119,0)</f>
        <v>0</v>
      </c>
      <c r="AG13" s="69">
        <f>IFERROR(-'Datos de Entrada'!AK119,0)</f>
        <v>0</v>
      </c>
      <c r="AH13" s="69">
        <f>IFERROR(-'Datos de Entrada'!AL119,0)</f>
        <v>0</v>
      </c>
      <c r="AI13" s="69">
        <f>IFERROR(-'Datos de Entrada'!AM119,0)</f>
        <v>0</v>
      </c>
      <c r="AJ13" s="69">
        <f>IFERROR(-'Datos de Entrada'!AN119,0)</f>
        <v>0</v>
      </c>
      <c r="AK13" s="69">
        <f>IFERROR(-'Datos de Entrada'!AO119,0)</f>
        <v>0</v>
      </c>
      <c r="AL13" s="69">
        <f>IFERROR(-'Datos de Entrada'!AP119,0)</f>
        <v>0</v>
      </c>
      <c r="AM13" s="69">
        <f>IFERROR(-'Datos de Entrada'!AQ119,0)</f>
        <v>0</v>
      </c>
      <c r="AN13" s="69">
        <f>IFERROR(-'Datos de Entrada'!AR119,0)</f>
        <v>0</v>
      </c>
      <c r="AO13" s="69">
        <f>IFERROR(-'Datos de Entrada'!AS119,0)</f>
        <v>0</v>
      </c>
      <c r="AP13" s="69">
        <f>IFERROR(-'Datos de Entrada'!AT119,0)</f>
        <v>0</v>
      </c>
      <c r="AQ13" s="69">
        <f>IFERROR(-'Datos de Entrada'!AU119,0)</f>
        <v>0</v>
      </c>
      <c r="AR13" s="69">
        <f>IFERROR(-'Datos de Entrada'!AV119,0)</f>
        <v>0</v>
      </c>
      <c r="AS13" s="69">
        <f>IFERROR(-'Datos de Entrada'!AW119,0)</f>
        <v>0</v>
      </c>
      <c r="AT13" s="69">
        <f>IFERROR(-'Datos de Entrada'!AX119,0)</f>
        <v>0</v>
      </c>
      <c r="AU13" s="69">
        <f>IFERROR(-'Datos de Entrada'!AY119,0)</f>
        <v>0</v>
      </c>
      <c r="AV13" s="69">
        <f>IFERROR(-'Datos de Entrada'!AZ119,0)</f>
        <v>0</v>
      </c>
      <c r="AW13" s="69">
        <f>IFERROR(-'Datos de Entrada'!BA119,0)</f>
        <v>0</v>
      </c>
      <c r="AX13" s="69">
        <f>IFERROR(-'Datos de Entrada'!BB119,0)</f>
        <v>0</v>
      </c>
      <c r="AY13" s="69">
        <f>IFERROR(-'Datos de Entrada'!BC119,0)</f>
        <v>0</v>
      </c>
      <c r="AZ13" s="69">
        <f>IFERROR(-'Datos de Entrada'!BD119,0)</f>
        <v>0</v>
      </c>
      <c r="BA13" s="69">
        <f>IFERROR(-'Datos de Entrada'!BE119,0)</f>
        <v>0</v>
      </c>
      <c r="BB13" s="69">
        <f>IFERROR(-'Datos de Entrada'!BF119,0)</f>
        <v>0</v>
      </c>
      <c r="BC13" s="1"/>
    </row>
    <row r="14" spans="1:55" ht="14.5" x14ac:dyDescent="0.35">
      <c r="A14" s="1"/>
      <c r="B14" s="2" t="s">
        <v>208</v>
      </c>
      <c r="C14" s="69">
        <f t="array" aca="1" ref="C14" ca="1">E14+NPV('Datos de Entrada'!$G$15,INDIRECT("F14:"&amp;ADDRESS(14,4+'Datos de Entrada'!$G$11)))</f>
        <v>0</v>
      </c>
      <c r="D14" s="101"/>
      <c r="E14" s="69">
        <f>IF(E9='Datos de Entrada'!$E$77,'Datos de Entrada'!$E$79,0)</f>
        <v>0</v>
      </c>
      <c r="F14" s="69">
        <f>IF(F9='Datos de Entrada'!$E$77,'Datos de Entrada'!$E$79,0)</f>
        <v>0</v>
      </c>
      <c r="G14" s="69">
        <f>IF(G9='Datos de Entrada'!$E$77,'Datos de Entrada'!$E$79,0)</f>
        <v>0</v>
      </c>
      <c r="H14" s="69">
        <f>IF(H9='Datos de Entrada'!$E$77,'Datos de Entrada'!$E$79,0)</f>
        <v>0</v>
      </c>
      <c r="I14" s="69">
        <f>IF(I9='Datos de Entrada'!$E$77,'Datos de Entrada'!$E$79,0)</f>
        <v>0</v>
      </c>
      <c r="J14" s="69">
        <f>IF(J9='Datos de Entrada'!$E$77,'Datos de Entrada'!$E$79,0)</f>
        <v>0</v>
      </c>
      <c r="K14" s="69">
        <f>IF(K9='Datos de Entrada'!$E$77,'Datos de Entrada'!$E$79,0)</f>
        <v>0</v>
      </c>
      <c r="L14" s="69">
        <f>IF(L9='Datos de Entrada'!$E$77,'Datos de Entrada'!$E$79,0)</f>
        <v>0</v>
      </c>
      <c r="M14" s="69">
        <f>IF(M9='Datos de Entrada'!$E$77,'Datos de Entrada'!$E$79,0)</f>
        <v>0</v>
      </c>
      <c r="N14" s="69">
        <f>IF(N9='Datos de Entrada'!$E$77,'Datos de Entrada'!$E$79,0)</f>
        <v>0</v>
      </c>
      <c r="O14" s="69">
        <f>IF(O9='Datos de Entrada'!$E$77,'Datos de Entrada'!$E$79,0)</f>
        <v>0</v>
      </c>
      <c r="P14" s="69">
        <f>IF(P9='Datos de Entrada'!$E$77,'Datos de Entrada'!$E$79,0)</f>
        <v>0</v>
      </c>
      <c r="Q14" s="69">
        <f>IF(Q9='Datos de Entrada'!$E$77,'Datos de Entrada'!$E$79,0)</f>
        <v>0</v>
      </c>
      <c r="R14" s="69">
        <f>IF(R9='Datos de Entrada'!$E$77,'Datos de Entrada'!$E$79,0)</f>
        <v>0</v>
      </c>
      <c r="S14" s="69">
        <f>IF(S9='Datos de Entrada'!$E$77,'Datos de Entrada'!$E$79,0)</f>
        <v>0</v>
      </c>
      <c r="T14" s="69">
        <f>IF(T9='Datos de Entrada'!$E$77,'Datos de Entrada'!$E$79,0)</f>
        <v>0</v>
      </c>
      <c r="U14" s="69">
        <f>IF(U9='Datos de Entrada'!$E$77,'Datos de Entrada'!$E$79,0)</f>
        <v>0</v>
      </c>
      <c r="V14" s="69">
        <f>IF(V9='Datos de Entrada'!$E$77,'Datos de Entrada'!$E$79,0)</f>
        <v>0</v>
      </c>
      <c r="W14" s="69">
        <f>IF(W9='Datos de Entrada'!$E$77,'Datos de Entrada'!$E$79,0)</f>
        <v>0</v>
      </c>
      <c r="X14" s="69">
        <f>IF(X9='Datos de Entrada'!$E$77,'Datos de Entrada'!$E$79,0)</f>
        <v>0</v>
      </c>
      <c r="Y14" s="69">
        <f>IF(Y9='Datos de Entrada'!$E$77,'Datos de Entrada'!$E$79,0)</f>
        <v>0</v>
      </c>
      <c r="Z14" s="69">
        <f>IF(Z9='Datos de Entrada'!$E$77,'Datos de Entrada'!$E$79,0)</f>
        <v>0</v>
      </c>
      <c r="AA14" s="69">
        <f>IF(AA9='Datos de Entrada'!$E$77,'Datos de Entrada'!$E$79,0)</f>
        <v>0</v>
      </c>
      <c r="AB14" s="69">
        <f>IF(AB9='Datos de Entrada'!$E$77,'Datos de Entrada'!$E$79,0)</f>
        <v>0</v>
      </c>
      <c r="AC14" s="69">
        <f>IF(AC9='Datos de Entrada'!$E$77,'Datos de Entrada'!$E$79,0)</f>
        <v>0</v>
      </c>
      <c r="AD14" s="69">
        <f>IF(AD9='Datos de Entrada'!$E$77,'Datos de Entrada'!$E$79,0)</f>
        <v>0</v>
      </c>
      <c r="AE14" s="69">
        <f>IF(AE9='Datos de Entrada'!$E$77,'Datos de Entrada'!$E$79,0)</f>
        <v>0</v>
      </c>
      <c r="AF14" s="69">
        <f>IF(AF9='Datos de Entrada'!$E$77,'Datos de Entrada'!$E$79,0)</f>
        <v>0</v>
      </c>
      <c r="AG14" s="69">
        <f>IF(AG9='Datos de Entrada'!$E$77,'Datos de Entrada'!$E$79,0)</f>
        <v>0</v>
      </c>
      <c r="AH14" s="69">
        <f>IF(AH9='Datos de Entrada'!$E$77,'Datos de Entrada'!$E$79,0)</f>
        <v>0</v>
      </c>
      <c r="AI14" s="69">
        <f>IF(AI9='Datos de Entrada'!$E$77,'Datos de Entrada'!$E$79,0)</f>
        <v>0</v>
      </c>
      <c r="AJ14" s="69">
        <f>IF(AJ9='Datos de Entrada'!$E$77,'Datos de Entrada'!$E$79,0)</f>
        <v>0</v>
      </c>
      <c r="AK14" s="69">
        <f>IF(AK9='Datos de Entrada'!$E$77,'Datos de Entrada'!$E$79,0)</f>
        <v>0</v>
      </c>
      <c r="AL14" s="69">
        <f>IF(AL9='Datos de Entrada'!$E$77,'Datos de Entrada'!$E$79,0)</f>
        <v>0</v>
      </c>
      <c r="AM14" s="69">
        <f>IF(AM9='Datos de Entrada'!$E$77,'Datos de Entrada'!$E$79,0)</f>
        <v>0</v>
      </c>
      <c r="AN14" s="69">
        <f>IF(AN9='Datos de Entrada'!$E$77,'Datos de Entrada'!$E$79,0)</f>
        <v>0</v>
      </c>
      <c r="AO14" s="69">
        <f>IF(AO9='Datos de Entrada'!$E$77,'Datos de Entrada'!$E$79,0)</f>
        <v>0</v>
      </c>
      <c r="AP14" s="69">
        <f>IF(AP9='Datos de Entrada'!$E$77,'Datos de Entrada'!$E$79,0)</f>
        <v>0</v>
      </c>
      <c r="AQ14" s="69">
        <f>IF(AQ9='Datos de Entrada'!$E$77,'Datos de Entrada'!$E$79,0)</f>
        <v>0</v>
      </c>
      <c r="AR14" s="69">
        <f>IF(AR9='Datos de Entrada'!$E$77,'Datos de Entrada'!$E$79,0)</f>
        <v>0</v>
      </c>
      <c r="AS14" s="69">
        <f>IF(AS9='Datos de Entrada'!$E$77,'Datos de Entrada'!$E$79,0)</f>
        <v>0</v>
      </c>
      <c r="AT14" s="69">
        <f>IF(AT9='Datos de Entrada'!$E$77,'Datos de Entrada'!$E$79,0)</f>
        <v>0</v>
      </c>
      <c r="AU14" s="69">
        <f>IF(AU9='Datos de Entrada'!$E$77,'Datos de Entrada'!$E$79,0)</f>
        <v>0</v>
      </c>
      <c r="AV14" s="69">
        <f>IF(AV9='Datos de Entrada'!$E$77,'Datos de Entrada'!$E$79,0)</f>
        <v>0</v>
      </c>
      <c r="AW14" s="69">
        <f>IF(AW9='Datos de Entrada'!$E$77,'Datos de Entrada'!$E$79,0)</f>
        <v>0</v>
      </c>
      <c r="AX14" s="69">
        <f>IF(AX9='Datos de Entrada'!$E$77,'Datos de Entrada'!$E$79,0)</f>
        <v>0</v>
      </c>
      <c r="AY14" s="69">
        <f>IF(AY9='Datos de Entrada'!$E$77,'Datos de Entrada'!$E$79,0)</f>
        <v>0</v>
      </c>
      <c r="AZ14" s="69">
        <f>IF(AZ9='Datos de Entrada'!$E$77,'Datos de Entrada'!$E$79,0)</f>
        <v>0</v>
      </c>
      <c r="BA14" s="69">
        <f>IF(BA9='Datos de Entrada'!$E$77,'Datos de Entrada'!$E$79,0)</f>
        <v>0</v>
      </c>
      <c r="BB14" s="69">
        <f>IF(BB9='Datos de Entrada'!$E$77,'Datos de Entrada'!$E$79,0)</f>
        <v>0</v>
      </c>
      <c r="BC14" s="1"/>
    </row>
    <row r="15" spans="1:55" ht="14.5" x14ac:dyDescent="0.35">
      <c r="A15" s="1"/>
      <c r="B15" s="102" t="s">
        <v>216</v>
      </c>
      <c r="C15" s="103">
        <f t="array" aca="1" ref="C15" ca="1">E15+NPV('Datos de Entrada'!$G$15,INDIRECT("F15:"&amp;ADDRESS(15,4+'Datos de Entrada'!$G$11)))</f>
        <v>0</v>
      </c>
      <c r="D15" s="101"/>
      <c r="E15" s="69">
        <f t="shared" ref="E15:AJ15" si="2">SUM(E11:E14)</f>
        <v>0</v>
      </c>
      <c r="F15" s="69">
        <f t="shared" si="2"/>
        <v>0</v>
      </c>
      <c r="G15" s="69">
        <f t="shared" si="2"/>
        <v>0</v>
      </c>
      <c r="H15" s="69">
        <f t="shared" si="2"/>
        <v>0</v>
      </c>
      <c r="I15" s="69">
        <f t="shared" si="2"/>
        <v>0</v>
      </c>
      <c r="J15" s="69">
        <f t="shared" si="2"/>
        <v>0</v>
      </c>
      <c r="K15" s="69">
        <f t="shared" si="2"/>
        <v>0</v>
      </c>
      <c r="L15" s="69">
        <f t="shared" si="2"/>
        <v>0</v>
      </c>
      <c r="M15" s="69">
        <f t="shared" si="2"/>
        <v>0</v>
      </c>
      <c r="N15" s="69">
        <f t="shared" si="2"/>
        <v>0</v>
      </c>
      <c r="O15" s="69">
        <f t="shared" si="2"/>
        <v>0</v>
      </c>
      <c r="P15" s="69">
        <f t="shared" si="2"/>
        <v>0</v>
      </c>
      <c r="Q15" s="69">
        <f t="shared" si="2"/>
        <v>0</v>
      </c>
      <c r="R15" s="69">
        <f t="shared" si="2"/>
        <v>0</v>
      </c>
      <c r="S15" s="69">
        <f t="shared" si="2"/>
        <v>0</v>
      </c>
      <c r="T15" s="69">
        <f t="shared" si="2"/>
        <v>0</v>
      </c>
      <c r="U15" s="69">
        <f t="shared" si="2"/>
        <v>0</v>
      </c>
      <c r="V15" s="69">
        <f t="shared" si="2"/>
        <v>0</v>
      </c>
      <c r="W15" s="69">
        <f t="shared" si="2"/>
        <v>0</v>
      </c>
      <c r="X15" s="69">
        <f t="shared" si="2"/>
        <v>0</v>
      </c>
      <c r="Y15" s="69">
        <f t="shared" si="2"/>
        <v>0</v>
      </c>
      <c r="Z15" s="69">
        <f t="shared" si="2"/>
        <v>0</v>
      </c>
      <c r="AA15" s="69">
        <f t="shared" si="2"/>
        <v>0</v>
      </c>
      <c r="AB15" s="69">
        <f t="shared" si="2"/>
        <v>0</v>
      </c>
      <c r="AC15" s="69">
        <f t="shared" si="2"/>
        <v>0</v>
      </c>
      <c r="AD15" s="69">
        <f t="shared" si="2"/>
        <v>0</v>
      </c>
      <c r="AE15" s="69">
        <f t="shared" si="2"/>
        <v>0</v>
      </c>
      <c r="AF15" s="69">
        <f t="shared" si="2"/>
        <v>0</v>
      </c>
      <c r="AG15" s="69">
        <f t="shared" si="2"/>
        <v>0</v>
      </c>
      <c r="AH15" s="69">
        <f t="shared" si="2"/>
        <v>0</v>
      </c>
      <c r="AI15" s="69">
        <f t="shared" si="2"/>
        <v>0</v>
      </c>
      <c r="AJ15" s="69">
        <f t="shared" si="2"/>
        <v>0</v>
      </c>
      <c r="AK15" s="69">
        <f t="shared" ref="AK15:BB15" si="3">SUM(AK11:AK14)</f>
        <v>0</v>
      </c>
      <c r="AL15" s="69">
        <f t="shared" si="3"/>
        <v>0</v>
      </c>
      <c r="AM15" s="69">
        <f t="shared" si="3"/>
        <v>0</v>
      </c>
      <c r="AN15" s="69">
        <f t="shared" si="3"/>
        <v>0</v>
      </c>
      <c r="AO15" s="69">
        <f t="shared" si="3"/>
        <v>0</v>
      </c>
      <c r="AP15" s="69">
        <f t="shared" si="3"/>
        <v>0</v>
      </c>
      <c r="AQ15" s="69">
        <f t="shared" si="3"/>
        <v>0</v>
      </c>
      <c r="AR15" s="69">
        <f t="shared" si="3"/>
        <v>0</v>
      </c>
      <c r="AS15" s="69">
        <f t="shared" si="3"/>
        <v>0</v>
      </c>
      <c r="AT15" s="69">
        <f t="shared" si="3"/>
        <v>0</v>
      </c>
      <c r="AU15" s="69">
        <f t="shared" si="3"/>
        <v>0</v>
      </c>
      <c r="AV15" s="69">
        <f t="shared" si="3"/>
        <v>0</v>
      </c>
      <c r="AW15" s="69">
        <f t="shared" si="3"/>
        <v>0</v>
      </c>
      <c r="AX15" s="69">
        <f t="shared" si="3"/>
        <v>0</v>
      </c>
      <c r="AY15" s="69">
        <f t="shared" si="3"/>
        <v>0</v>
      </c>
      <c r="AZ15" s="69">
        <f t="shared" si="3"/>
        <v>0</v>
      </c>
      <c r="BA15" s="69">
        <f t="shared" si="3"/>
        <v>0</v>
      </c>
      <c r="BB15" s="69">
        <f t="shared" si="3"/>
        <v>0</v>
      </c>
      <c r="BC15" s="1"/>
    </row>
    <row r="16" spans="1:55" ht="3.75" customHeight="1" x14ac:dyDescent="0.35">
      <c r="A16" s="1"/>
      <c r="B16" s="2"/>
      <c r="C16" s="68"/>
      <c r="D16" s="104"/>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1"/>
    </row>
    <row r="17" spans="1:55" ht="14.5" x14ac:dyDescent="0.35">
      <c r="A17" s="1"/>
      <c r="B17" t="str">
        <f>IF('Datos de Entrada'!C197&lt;&gt;"",'Datos de Entrada'!C197,"")</f>
        <v/>
      </c>
      <c r="C17" s="69">
        <f t="array" aca="1" ref="C17" ca="1">E17+NPV('Datos de Entrada'!$G$15,INDIRECT("F17:"&amp;ADDRESS(17,4+'Datos de Entrada'!$G$11)))</f>
        <v>0</v>
      </c>
      <c r="D17" s="101"/>
      <c r="E17" s="69">
        <f>'Datos de Entrada'!I166*'Datos de Entrada'!I167</f>
        <v>0</v>
      </c>
      <c r="F17" s="69">
        <f>'Datos de Entrada'!J166*'Datos de Entrada'!J167</f>
        <v>0</v>
      </c>
      <c r="G17" s="69">
        <f>'Datos de Entrada'!K166*'Datos de Entrada'!K167</f>
        <v>0</v>
      </c>
      <c r="H17" s="69">
        <f>'Datos de Entrada'!L166*'Datos de Entrada'!L167</f>
        <v>0</v>
      </c>
      <c r="I17" s="69">
        <f>'Datos de Entrada'!M166*'Datos de Entrada'!M167</f>
        <v>0</v>
      </c>
      <c r="J17" s="69">
        <f>'Datos de Entrada'!N166*'Datos de Entrada'!N167</f>
        <v>0</v>
      </c>
      <c r="K17" s="69">
        <f>'Datos de Entrada'!O166*'Datos de Entrada'!O167</f>
        <v>0</v>
      </c>
      <c r="L17" s="69">
        <f>'Datos de Entrada'!P166*'Datos de Entrada'!P167</f>
        <v>0</v>
      </c>
      <c r="M17" s="69">
        <f>'Datos de Entrada'!Q166*'Datos de Entrada'!Q167</f>
        <v>0</v>
      </c>
      <c r="N17" s="69">
        <f>'Datos de Entrada'!R166*'Datos de Entrada'!R167</f>
        <v>0</v>
      </c>
      <c r="O17" s="69">
        <f>'Datos de Entrada'!S166*'Datos de Entrada'!S167</f>
        <v>0</v>
      </c>
      <c r="P17" s="69">
        <f>'Datos de Entrada'!T166*'Datos de Entrada'!T167</f>
        <v>0</v>
      </c>
      <c r="Q17" s="69">
        <f>'Datos de Entrada'!U166*'Datos de Entrada'!U167</f>
        <v>0</v>
      </c>
      <c r="R17" s="69">
        <f>'Datos de Entrada'!V166*'Datos de Entrada'!V167</f>
        <v>0</v>
      </c>
      <c r="S17" s="69">
        <f>'Datos de Entrada'!W166*'Datos de Entrada'!W167</f>
        <v>0</v>
      </c>
      <c r="T17" s="69">
        <f>'Datos de Entrada'!X166*'Datos de Entrada'!X167</f>
        <v>0</v>
      </c>
      <c r="U17" s="69">
        <f>'Datos de Entrada'!Y166*'Datos de Entrada'!Y167</f>
        <v>0</v>
      </c>
      <c r="V17" s="69">
        <f>'Datos de Entrada'!Z166*'Datos de Entrada'!Z167</f>
        <v>0</v>
      </c>
      <c r="W17" s="69">
        <f>'Datos de Entrada'!AA166*'Datos de Entrada'!AA167</f>
        <v>0</v>
      </c>
      <c r="X17" s="69">
        <f>'Datos de Entrada'!AB166*'Datos de Entrada'!AB167</f>
        <v>0</v>
      </c>
      <c r="Y17" s="69">
        <f>'Datos de Entrada'!AC166*'Datos de Entrada'!AC167</f>
        <v>0</v>
      </c>
      <c r="Z17" s="69">
        <f>'Datos de Entrada'!AD166*'Datos de Entrada'!AD167</f>
        <v>0</v>
      </c>
      <c r="AA17" s="69">
        <f>'Datos de Entrada'!AE166*'Datos de Entrada'!AE167</f>
        <v>0</v>
      </c>
      <c r="AB17" s="69">
        <f>'Datos de Entrada'!AF166*'Datos de Entrada'!AF167</f>
        <v>0</v>
      </c>
      <c r="AC17" s="69">
        <f>'Datos de Entrada'!AG166*'Datos de Entrada'!AG167</f>
        <v>0</v>
      </c>
      <c r="AD17" s="69">
        <f>'Datos de Entrada'!AH166*'Datos de Entrada'!AH167</f>
        <v>0</v>
      </c>
      <c r="AE17" s="69">
        <f>'Datos de Entrada'!AI166*'Datos de Entrada'!AI167</f>
        <v>0</v>
      </c>
      <c r="AF17" s="69">
        <f>'Datos de Entrada'!AJ166*'Datos de Entrada'!AJ167</f>
        <v>0</v>
      </c>
      <c r="AG17" s="69">
        <f>'Datos de Entrada'!AK166*'Datos de Entrada'!AK167</f>
        <v>0</v>
      </c>
      <c r="AH17" s="69">
        <f>'Datos de Entrada'!AL166*'Datos de Entrada'!AL167</f>
        <v>0</v>
      </c>
      <c r="AI17" s="69">
        <f>'Datos de Entrada'!AM166*'Datos de Entrada'!AM167</f>
        <v>0</v>
      </c>
      <c r="AJ17" s="69">
        <f>'Datos de Entrada'!AN166*'Datos de Entrada'!AN167</f>
        <v>0</v>
      </c>
      <c r="AK17" s="69">
        <f>'Datos de Entrada'!AO166*'Datos de Entrada'!AO167</f>
        <v>0</v>
      </c>
      <c r="AL17" s="69">
        <f>'Datos de Entrada'!AP166*'Datos de Entrada'!AP167</f>
        <v>0</v>
      </c>
      <c r="AM17" s="69">
        <f>'Datos de Entrada'!AQ166*'Datos de Entrada'!AQ167</f>
        <v>0</v>
      </c>
      <c r="AN17" s="69">
        <f>'Datos de Entrada'!AR166*'Datos de Entrada'!AR167</f>
        <v>0</v>
      </c>
      <c r="AO17" s="69">
        <f>'Datos de Entrada'!AS166*'Datos de Entrada'!AS167</f>
        <v>0</v>
      </c>
      <c r="AP17" s="69">
        <f>'Datos de Entrada'!AT166*'Datos de Entrada'!AT167</f>
        <v>0</v>
      </c>
      <c r="AQ17" s="69">
        <f>'Datos de Entrada'!AU166*'Datos de Entrada'!AU167</f>
        <v>0</v>
      </c>
      <c r="AR17" s="69">
        <f>'Datos de Entrada'!AV166*'Datos de Entrada'!AV167</f>
        <v>0</v>
      </c>
      <c r="AS17" s="69">
        <f>'Datos de Entrada'!AW166*'Datos de Entrada'!AW167</f>
        <v>0</v>
      </c>
      <c r="AT17" s="69">
        <f>'Datos de Entrada'!AX166*'Datos de Entrada'!AX167</f>
        <v>0</v>
      </c>
      <c r="AU17" s="69">
        <f>'Datos de Entrada'!AY166*'Datos de Entrada'!AY167</f>
        <v>0</v>
      </c>
      <c r="AV17" s="69">
        <f>'Datos de Entrada'!AZ166*'Datos de Entrada'!AZ167</f>
        <v>0</v>
      </c>
      <c r="AW17" s="69">
        <f>'Datos de Entrada'!BA166*'Datos de Entrada'!BA167</f>
        <v>0</v>
      </c>
      <c r="AX17" s="69">
        <f>'Datos de Entrada'!BB166*'Datos de Entrada'!BB167</f>
        <v>0</v>
      </c>
      <c r="AY17" s="69">
        <f>'Datos de Entrada'!BC166*'Datos de Entrada'!BC167</f>
        <v>0</v>
      </c>
      <c r="AZ17" s="69">
        <f>'Datos de Entrada'!BD166*'Datos de Entrada'!BD167</f>
        <v>0</v>
      </c>
      <c r="BA17" s="69">
        <f>'Datos de Entrada'!BE166*'Datos de Entrada'!BE167</f>
        <v>0</v>
      </c>
      <c r="BB17" s="69">
        <f>'Datos de Entrada'!BF166*'Datos de Entrada'!BF167</f>
        <v>0</v>
      </c>
      <c r="BC17" s="1"/>
    </row>
    <row r="18" spans="1:55" ht="14.5" x14ac:dyDescent="0.35">
      <c r="A18" s="1"/>
      <c r="B18" t="str">
        <f>IF('Datos de Entrada'!C198&lt;&gt;"",'Datos de Entrada'!C198,"")</f>
        <v/>
      </c>
      <c r="C18" s="69">
        <f t="array" aca="1" ref="C18" ca="1">E18+NPV('Datos de Entrada'!$G$15,INDIRECT("F18:"&amp;ADDRESS(18,4+'Datos de Entrada'!$G$11)))</f>
        <v>0</v>
      </c>
      <c r="D18" s="101"/>
      <c r="E18" s="69">
        <f>'Datos de Entrada'!I168*'Datos de Entrada'!I169</f>
        <v>0</v>
      </c>
      <c r="F18" s="69">
        <f>'Datos de Entrada'!J168*'Datos de Entrada'!J169</f>
        <v>0</v>
      </c>
      <c r="G18" s="69">
        <f>'Datos de Entrada'!K168*'Datos de Entrada'!K169</f>
        <v>0</v>
      </c>
      <c r="H18" s="69">
        <f>'Datos de Entrada'!L168*'Datos de Entrada'!L169</f>
        <v>0</v>
      </c>
      <c r="I18" s="69">
        <f>'Datos de Entrada'!M168*'Datos de Entrada'!M169</f>
        <v>0</v>
      </c>
      <c r="J18" s="69">
        <f>'Datos de Entrada'!N168*'Datos de Entrada'!N169</f>
        <v>0</v>
      </c>
      <c r="K18" s="69">
        <f>'Datos de Entrada'!O168*'Datos de Entrada'!O169</f>
        <v>0</v>
      </c>
      <c r="L18" s="69">
        <f>'Datos de Entrada'!P168*'Datos de Entrada'!P169</f>
        <v>0</v>
      </c>
      <c r="M18" s="69">
        <f>'Datos de Entrada'!Q168*'Datos de Entrada'!Q169</f>
        <v>0</v>
      </c>
      <c r="N18" s="69">
        <f>'Datos de Entrada'!R168*'Datos de Entrada'!R169</f>
        <v>0</v>
      </c>
      <c r="O18" s="69">
        <f>'Datos de Entrada'!S168*'Datos de Entrada'!S169</f>
        <v>0</v>
      </c>
      <c r="P18" s="69">
        <f>'Datos de Entrada'!T168*'Datos de Entrada'!T169</f>
        <v>0</v>
      </c>
      <c r="Q18" s="69">
        <f>'Datos de Entrada'!U168*'Datos de Entrada'!U169</f>
        <v>0</v>
      </c>
      <c r="R18" s="69">
        <f>'Datos de Entrada'!V168*'Datos de Entrada'!V169</f>
        <v>0</v>
      </c>
      <c r="S18" s="69">
        <f>'Datos de Entrada'!W168*'Datos de Entrada'!W169</f>
        <v>0</v>
      </c>
      <c r="T18" s="69">
        <f>'Datos de Entrada'!X168*'Datos de Entrada'!X169</f>
        <v>0</v>
      </c>
      <c r="U18" s="69">
        <f>'Datos de Entrada'!Y168*'Datos de Entrada'!Y169</f>
        <v>0</v>
      </c>
      <c r="V18" s="69">
        <f>'Datos de Entrada'!Z168*'Datos de Entrada'!Z169</f>
        <v>0</v>
      </c>
      <c r="W18" s="69">
        <f>'Datos de Entrada'!AA168*'Datos de Entrada'!AA169</f>
        <v>0</v>
      </c>
      <c r="X18" s="69">
        <f>'Datos de Entrada'!AB168*'Datos de Entrada'!AB169</f>
        <v>0</v>
      </c>
      <c r="Y18" s="69">
        <f>'Datos de Entrada'!AC168*'Datos de Entrada'!AC169</f>
        <v>0</v>
      </c>
      <c r="Z18" s="69">
        <f>'Datos de Entrada'!AD168*'Datos de Entrada'!AD169</f>
        <v>0</v>
      </c>
      <c r="AA18" s="69">
        <f>'Datos de Entrada'!AE168*'Datos de Entrada'!AE169</f>
        <v>0</v>
      </c>
      <c r="AB18" s="69">
        <f>'Datos de Entrada'!AF168*'Datos de Entrada'!AF169</f>
        <v>0</v>
      </c>
      <c r="AC18" s="69">
        <f>'Datos de Entrada'!AG168*'Datos de Entrada'!AG169</f>
        <v>0</v>
      </c>
      <c r="AD18" s="69">
        <f>'Datos de Entrada'!AH168*'Datos de Entrada'!AH169</f>
        <v>0</v>
      </c>
      <c r="AE18" s="69">
        <f>'Datos de Entrada'!AI168*'Datos de Entrada'!AI169</f>
        <v>0</v>
      </c>
      <c r="AF18" s="69">
        <f>'Datos de Entrada'!AJ168*'Datos de Entrada'!AJ169</f>
        <v>0</v>
      </c>
      <c r="AG18" s="69">
        <f>'Datos de Entrada'!AK168*'Datos de Entrada'!AK169</f>
        <v>0</v>
      </c>
      <c r="AH18" s="69">
        <f>'Datos de Entrada'!AL168*'Datos de Entrada'!AL169</f>
        <v>0</v>
      </c>
      <c r="AI18" s="69">
        <f>'Datos de Entrada'!AM168*'Datos de Entrada'!AM169</f>
        <v>0</v>
      </c>
      <c r="AJ18" s="69">
        <f>'Datos de Entrada'!AN168*'Datos de Entrada'!AN169</f>
        <v>0</v>
      </c>
      <c r="AK18" s="69">
        <f>'Datos de Entrada'!AO168*'Datos de Entrada'!AO169</f>
        <v>0</v>
      </c>
      <c r="AL18" s="69">
        <f>'Datos de Entrada'!AP168*'Datos de Entrada'!AP169</f>
        <v>0</v>
      </c>
      <c r="AM18" s="69">
        <f>'Datos de Entrada'!AQ168*'Datos de Entrada'!AQ169</f>
        <v>0</v>
      </c>
      <c r="AN18" s="69">
        <f>'Datos de Entrada'!AR168*'Datos de Entrada'!AR169</f>
        <v>0</v>
      </c>
      <c r="AO18" s="69">
        <f>'Datos de Entrada'!AS168*'Datos de Entrada'!AS169</f>
        <v>0</v>
      </c>
      <c r="AP18" s="69">
        <f>'Datos de Entrada'!AT168*'Datos de Entrada'!AT169</f>
        <v>0</v>
      </c>
      <c r="AQ18" s="69">
        <f>'Datos de Entrada'!AU168*'Datos de Entrada'!AU169</f>
        <v>0</v>
      </c>
      <c r="AR18" s="69">
        <f>'Datos de Entrada'!AV168*'Datos de Entrada'!AV169</f>
        <v>0</v>
      </c>
      <c r="AS18" s="69">
        <f>'Datos de Entrada'!AW168*'Datos de Entrada'!AW169</f>
        <v>0</v>
      </c>
      <c r="AT18" s="69">
        <f>'Datos de Entrada'!AX168*'Datos de Entrada'!AX169</f>
        <v>0</v>
      </c>
      <c r="AU18" s="69">
        <f>'Datos de Entrada'!AY168*'Datos de Entrada'!AY169</f>
        <v>0</v>
      </c>
      <c r="AV18" s="69">
        <f>'Datos de Entrada'!AZ168*'Datos de Entrada'!AZ169</f>
        <v>0</v>
      </c>
      <c r="AW18" s="69">
        <f>'Datos de Entrada'!BA168*'Datos de Entrada'!BA169</f>
        <v>0</v>
      </c>
      <c r="AX18" s="69">
        <f>'Datos de Entrada'!BB168*'Datos de Entrada'!BB169</f>
        <v>0</v>
      </c>
      <c r="AY18" s="69">
        <f>'Datos de Entrada'!BC168*'Datos de Entrada'!BC169</f>
        <v>0</v>
      </c>
      <c r="AZ18" s="69">
        <f>'Datos de Entrada'!BD168*'Datos de Entrada'!BD169</f>
        <v>0</v>
      </c>
      <c r="BA18" s="69">
        <f>'Datos de Entrada'!BE168*'Datos de Entrada'!BE169</f>
        <v>0</v>
      </c>
      <c r="BB18" s="69">
        <f>'Datos de Entrada'!BF168*'Datos de Entrada'!BF169</f>
        <v>0</v>
      </c>
      <c r="BC18" s="1"/>
    </row>
    <row r="19" spans="1:55" ht="14.5" x14ac:dyDescent="0.35">
      <c r="A19" s="1"/>
      <c r="B19" t="str">
        <f>IF('Datos de Entrada'!C199&lt;&gt;"",'Datos de Entrada'!C199,"")</f>
        <v/>
      </c>
      <c r="C19" s="69">
        <f t="array" aca="1" ref="C19" ca="1">E19+NPV('Datos de Entrada'!$G$15,INDIRECT("F19:"&amp;ADDRESS(19,4+'Datos de Entrada'!$G$11)))</f>
        <v>0</v>
      </c>
      <c r="D19" s="101"/>
      <c r="E19" s="69">
        <f>'Datos de Entrada'!I170*'Datos de Entrada'!I171</f>
        <v>0</v>
      </c>
      <c r="F19" s="69">
        <f>'Datos de Entrada'!J170*'Datos de Entrada'!J171</f>
        <v>0</v>
      </c>
      <c r="G19" s="69">
        <f>'Datos de Entrada'!K170*'Datos de Entrada'!K171</f>
        <v>0</v>
      </c>
      <c r="H19" s="69">
        <f>'Datos de Entrada'!L170*'Datos de Entrada'!L171</f>
        <v>0</v>
      </c>
      <c r="I19" s="69">
        <f>'Datos de Entrada'!M170*'Datos de Entrada'!M171</f>
        <v>0</v>
      </c>
      <c r="J19" s="69">
        <f>'Datos de Entrada'!N170*'Datos de Entrada'!N171</f>
        <v>0</v>
      </c>
      <c r="K19" s="69">
        <f>'Datos de Entrada'!O170*'Datos de Entrada'!O171</f>
        <v>0</v>
      </c>
      <c r="L19" s="69">
        <f>'Datos de Entrada'!P170*'Datos de Entrada'!P171</f>
        <v>0</v>
      </c>
      <c r="M19" s="69">
        <f>'Datos de Entrada'!Q170*'Datos de Entrada'!Q171</f>
        <v>0</v>
      </c>
      <c r="N19" s="69">
        <f>'Datos de Entrada'!R170*'Datos de Entrada'!R171</f>
        <v>0</v>
      </c>
      <c r="O19" s="69">
        <f>'Datos de Entrada'!S170*'Datos de Entrada'!S171</f>
        <v>0</v>
      </c>
      <c r="P19" s="69">
        <f>'Datos de Entrada'!T170*'Datos de Entrada'!T171</f>
        <v>0</v>
      </c>
      <c r="Q19" s="69">
        <f>'Datos de Entrada'!U170*'Datos de Entrada'!U171</f>
        <v>0</v>
      </c>
      <c r="R19" s="69">
        <f>'Datos de Entrada'!V170*'Datos de Entrada'!V171</f>
        <v>0</v>
      </c>
      <c r="S19" s="69">
        <f>'Datos de Entrada'!W170*'Datos de Entrada'!W171</f>
        <v>0</v>
      </c>
      <c r="T19" s="69">
        <f>'Datos de Entrada'!X170*'Datos de Entrada'!X171</f>
        <v>0</v>
      </c>
      <c r="U19" s="69">
        <f>'Datos de Entrada'!Y170*'Datos de Entrada'!Y171</f>
        <v>0</v>
      </c>
      <c r="V19" s="69">
        <f>'Datos de Entrada'!Z170*'Datos de Entrada'!Z171</f>
        <v>0</v>
      </c>
      <c r="W19" s="69">
        <f>'Datos de Entrada'!AA170*'Datos de Entrada'!AA171</f>
        <v>0</v>
      </c>
      <c r="X19" s="69">
        <f>'Datos de Entrada'!AB170*'Datos de Entrada'!AB171</f>
        <v>0</v>
      </c>
      <c r="Y19" s="69">
        <f>'Datos de Entrada'!AC170*'Datos de Entrada'!AC171</f>
        <v>0</v>
      </c>
      <c r="Z19" s="69">
        <f>'Datos de Entrada'!AD170*'Datos de Entrada'!AD171</f>
        <v>0</v>
      </c>
      <c r="AA19" s="69">
        <f>'Datos de Entrada'!AE170*'Datos de Entrada'!AE171</f>
        <v>0</v>
      </c>
      <c r="AB19" s="69">
        <f>'Datos de Entrada'!AF170*'Datos de Entrada'!AF171</f>
        <v>0</v>
      </c>
      <c r="AC19" s="69">
        <f>'Datos de Entrada'!AG170*'Datos de Entrada'!AG171</f>
        <v>0</v>
      </c>
      <c r="AD19" s="69">
        <f>'Datos de Entrada'!AH170*'Datos de Entrada'!AH171</f>
        <v>0</v>
      </c>
      <c r="AE19" s="69">
        <f>'Datos de Entrada'!AI170*'Datos de Entrada'!AI171</f>
        <v>0</v>
      </c>
      <c r="AF19" s="69">
        <f>'Datos de Entrada'!AJ170*'Datos de Entrada'!AJ171</f>
        <v>0</v>
      </c>
      <c r="AG19" s="69">
        <f>'Datos de Entrada'!AK170*'Datos de Entrada'!AK171</f>
        <v>0</v>
      </c>
      <c r="AH19" s="69">
        <f>'Datos de Entrada'!AL170*'Datos de Entrada'!AL171</f>
        <v>0</v>
      </c>
      <c r="AI19" s="69">
        <f>'Datos de Entrada'!AM170*'Datos de Entrada'!AM171</f>
        <v>0</v>
      </c>
      <c r="AJ19" s="69">
        <f>'Datos de Entrada'!AN170*'Datos de Entrada'!AN171</f>
        <v>0</v>
      </c>
      <c r="AK19" s="69">
        <f>'Datos de Entrada'!AO170*'Datos de Entrada'!AO171</f>
        <v>0</v>
      </c>
      <c r="AL19" s="69">
        <f>'Datos de Entrada'!AP170*'Datos de Entrada'!AP171</f>
        <v>0</v>
      </c>
      <c r="AM19" s="69">
        <f>'Datos de Entrada'!AQ170*'Datos de Entrada'!AQ171</f>
        <v>0</v>
      </c>
      <c r="AN19" s="69">
        <f>'Datos de Entrada'!AR170*'Datos de Entrada'!AR171</f>
        <v>0</v>
      </c>
      <c r="AO19" s="69">
        <f>'Datos de Entrada'!AS170*'Datos de Entrada'!AS171</f>
        <v>0</v>
      </c>
      <c r="AP19" s="69">
        <f>'Datos de Entrada'!AT170*'Datos de Entrada'!AT171</f>
        <v>0</v>
      </c>
      <c r="AQ19" s="69">
        <f>'Datos de Entrada'!AU170*'Datos de Entrada'!AU171</f>
        <v>0</v>
      </c>
      <c r="AR19" s="69">
        <f>'Datos de Entrada'!AV170*'Datos de Entrada'!AV171</f>
        <v>0</v>
      </c>
      <c r="AS19" s="69">
        <f>'Datos de Entrada'!AW170*'Datos de Entrada'!AW171</f>
        <v>0</v>
      </c>
      <c r="AT19" s="69">
        <f>'Datos de Entrada'!AX170*'Datos de Entrada'!AX171</f>
        <v>0</v>
      </c>
      <c r="AU19" s="69">
        <f>'Datos de Entrada'!AY170*'Datos de Entrada'!AY171</f>
        <v>0</v>
      </c>
      <c r="AV19" s="69">
        <f>'Datos de Entrada'!AZ170*'Datos de Entrada'!AZ171</f>
        <v>0</v>
      </c>
      <c r="AW19" s="69">
        <f>'Datos de Entrada'!BA170*'Datos de Entrada'!BA171</f>
        <v>0</v>
      </c>
      <c r="AX19" s="69">
        <f>'Datos de Entrada'!BB170*'Datos de Entrada'!BB171</f>
        <v>0</v>
      </c>
      <c r="AY19" s="69">
        <f>'Datos de Entrada'!BC170*'Datos de Entrada'!BC171</f>
        <v>0</v>
      </c>
      <c r="AZ19" s="69">
        <f>'Datos de Entrada'!BD170*'Datos de Entrada'!BD171</f>
        <v>0</v>
      </c>
      <c r="BA19" s="69">
        <f>'Datos de Entrada'!BE170*'Datos de Entrada'!BE171</f>
        <v>0</v>
      </c>
      <c r="BB19" s="69">
        <f>'Datos de Entrada'!BF170*'Datos de Entrada'!BF171</f>
        <v>0</v>
      </c>
      <c r="BC19" s="1"/>
    </row>
    <row r="20" spans="1:55" ht="14.5" x14ac:dyDescent="0.35">
      <c r="A20" s="1"/>
      <c r="B20" t="str">
        <f>IF('Datos de Entrada'!C200&lt;&gt;"",'Datos de Entrada'!C200,"")</f>
        <v/>
      </c>
      <c r="C20" s="69">
        <f t="array" aca="1" ref="C20" ca="1">E20+NPV('Datos de Entrada'!$G$15,INDIRECT("F20:"&amp;ADDRESS(20,4+'Datos de Entrada'!$G$11)))</f>
        <v>0</v>
      </c>
      <c r="D20" s="101"/>
      <c r="E20" s="69">
        <f>'Datos de Entrada'!I172*'Datos de Entrada'!I173</f>
        <v>0</v>
      </c>
      <c r="F20" s="69">
        <f>'Datos de Entrada'!J172*'Datos de Entrada'!J173</f>
        <v>0</v>
      </c>
      <c r="G20" s="69">
        <f>'Datos de Entrada'!K172*'Datos de Entrada'!K173</f>
        <v>0</v>
      </c>
      <c r="H20" s="69">
        <f>'Datos de Entrada'!L172*'Datos de Entrada'!L173</f>
        <v>0</v>
      </c>
      <c r="I20" s="69">
        <f>'Datos de Entrada'!M172*'Datos de Entrada'!M173</f>
        <v>0</v>
      </c>
      <c r="J20" s="69">
        <f>'Datos de Entrada'!N172*'Datos de Entrada'!N173</f>
        <v>0</v>
      </c>
      <c r="K20" s="69">
        <f>'Datos de Entrada'!O172*'Datos de Entrada'!O173</f>
        <v>0</v>
      </c>
      <c r="L20" s="69">
        <f>'Datos de Entrada'!P172*'Datos de Entrada'!P173</f>
        <v>0</v>
      </c>
      <c r="M20" s="69">
        <f>'Datos de Entrada'!Q172*'Datos de Entrada'!Q173</f>
        <v>0</v>
      </c>
      <c r="N20" s="69">
        <f>'Datos de Entrada'!R172*'Datos de Entrada'!R173</f>
        <v>0</v>
      </c>
      <c r="O20" s="69">
        <f>'Datos de Entrada'!S172*'Datos de Entrada'!S173</f>
        <v>0</v>
      </c>
      <c r="P20" s="69">
        <f>'Datos de Entrada'!T172*'Datos de Entrada'!T173</f>
        <v>0</v>
      </c>
      <c r="Q20" s="69">
        <f>'Datos de Entrada'!U172*'Datos de Entrada'!U173</f>
        <v>0</v>
      </c>
      <c r="R20" s="69">
        <f>'Datos de Entrada'!V172*'Datos de Entrada'!V173</f>
        <v>0</v>
      </c>
      <c r="S20" s="69">
        <f>'Datos de Entrada'!W172*'Datos de Entrada'!W173</f>
        <v>0</v>
      </c>
      <c r="T20" s="69">
        <f>'Datos de Entrada'!X172*'Datos de Entrada'!X173</f>
        <v>0</v>
      </c>
      <c r="U20" s="69">
        <f>'Datos de Entrada'!Y172*'Datos de Entrada'!Y173</f>
        <v>0</v>
      </c>
      <c r="V20" s="69">
        <f>'Datos de Entrada'!Z172*'Datos de Entrada'!Z173</f>
        <v>0</v>
      </c>
      <c r="W20" s="69">
        <f>'Datos de Entrada'!AA172*'Datos de Entrada'!AA173</f>
        <v>0</v>
      </c>
      <c r="X20" s="69">
        <f>'Datos de Entrada'!AB172*'Datos de Entrada'!AB173</f>
        <v>0</v>
      </c>
      <c r="Y20" s="69">
        <f>'Datos de Entrada'!AC172*'Datos de Entrada'!AC173</f>
        <v>0</v>
      </c>
      <c r="Z20" s="69">
        <f>'Datos de Entrada'!AD172*'Datos de Entrada'!AD173</f>
        <v>0</v>
      </c>
      <c r="AA20" s="69">
        <f>'Datos de Entrada'!AE172*'Datos de Entrada'!AE173</f>
        <v>0</v>
      </c>
      <c r="AB20" s="69">
        <f>'Datos de Entrada'!AF172*'Datos de Entrada'!AF173</f>
        <v>0</v>
      </c>
      <c r="AC20" s="69">
        <f>'Datos de Entrada'!AG172*'Datos de Entrada'!AG173</f>
        <v>0</v>
      </c>
      <c r="AD20" s="69">
        <f>'Datos de Entrada'!AH172*'Datos de Entrada'!AH173</f>
        <v>0</v>
      </c>
      <c r="AE20" s="69">
        <f>'Datos de Entrada'!AI172*'Datos de Entrada'!AI173</f>
        <v>0</v>
      </c>
      <c r="AF20" s="69">
        <f>'Datos de Entrada'!AJ172*'Datos de Entrada'!AJ173</f>
        <v>0</v>
      </c>
      <c r="AG20" s="69">
        <f>'Datos de Entrada'!AK172*'Datos de Entrada'!AK173</f>
        <v>0</v>
      </c>
      <c r="AH20" s="69">
        <f>'Datos de Entrada'!AL172*'Datos de Entrada'!AL173</f>
        <v>0</v>
      </c>
      <c r="AI20" s="69">
        <f>'Datos de Entrada'!AM172*'Datos de Entrada'!AM173</f>
        <v>0</v>
      </c>
      <c r="AJ20" s="69">
        <f>'Datos de Entrada'!AN172*'Datos de Entrada'!AN173</f>
        <v>0</v>
      </c>
      <c r="AK20" s="69">
        <f>'Datos de Entrada'!AO172*'Datos de Entrada'!AO173</f>
        <v>0</v>
      </c>
      <c r="AL20" s="69">
        <f>'Datos de Entrada'!AP172*'Datos de Entrada'!AP173</f>
        <v>0</v>
      </c>
      <c r="AM20" s="69">
        <f>'Datos de Entrada'!AQ172*'Datos de Entrada'!AQ173</f>
        <v>0</v>
      </c>
      <c r="AN20" s="69">
        <f>'Datos de Entrada'!AR172*'Datos de Entrada'!AR173</f>
        <v>0</v>
      </c>
      <c r="AO20" s="69">
        <f>'Datos de Entrada'!AS172*'Datos de Entrada'!AS173</f>
        <v>0</v>
      </c>
      <c r="AP20" s="69">
        <f>'Datos de Entrada'!AT172*'Datos de Entrada'!AT173</f>
        <v>0</v>
      </c>
      <c r="AQ20" s="69">
        <f>'Datos de Entrada'!AU172*'Datos de Entrada'!AU173</f>
        <v>0</v>
      </c>
      <c r="AR20" s="69">
        <f>'Datos de Entrada'!AV172*'Datos de Entrada'!AV173</f>
        <v>0</v>
      </c>
      <c r="AS20" s="69">
        <f>'Datos de Entrada'!AW172*'Datos de Entrada'!AW173</f>
        <v>0</v>
      </c>
      <c r="AT20" s="69">
        <f>'Datos de Entrada'!AX172*'Datos de Entrada'!AX173</f>
        <v>0</v>
      </c>
      <c r="AU20" s="69">
        <f>'Datos de Entrada'!AY172*'Datos de Entrada'!AY173</f>
        <v>0</v>
      </c>
      <c r="AV20" s="69">
        <f>'Datos de Entrada'!AZ172*'Datos de Entrada'!AZ173</f>
        <v>0</v>
      </c>
      <c r="AW20" s="69">
        <f>'Datos de Entrada'!BA172*'Datos de Entrada'!BA173</f>
        <v>0</v>
      </c>
      <c r="AX20" s="69">
        <f>'Datos de Entrada'!BB172*'Datos de Entrada'!BB173</f>
        <v>0</v>
      </c>
      <c r="AY20" s="69">
        <f>'Datos de Entrada'!BC172*'Datos de Entrada'!BC173</f>
        <v>0</v>
      </c>
      <c r="AZ20" s="69">
        <f>'Datos de Entrada'!BD172*'Datos de Entrada'!BD173</f>
        <v>0</v>
      </c>
      <c r="BA20" s="69">
        <f>'Datos de Entrada'!BE172*'Datos de Entrada'!BE173</f>
        <v>0</v>
      </c>
      <c r="BB20" s="69">
        <f>'Datos de Entrada'!BF172*'Datos de Entrada'!BF173</f>
        <v>0</v>
      </c>
      <c r="BC20" s="1"/>
    </row>
    <row r="21" spans="1:55" ht="15.75" customHeight="1" x14ac:dyDescent="0.35">
      <c r="A21" s="1"/>
      <c r="B21" t="str">
        <f>IF('Datos de Entrada'!C201&lt;&gt;"",'Datos de Entrada'!C201,"")</f>
        <v/>
      </c>
      <c r="C21" s="69">
        <f t="array" aca="1" ref="C21" ca="1">E21+NPV('Datos de Entrada'!$G$15,INDIRECT("F21:"&amp;ADDRESS(21,4+'Datos de Entrada'!$G$11)))</f>
        <v>0</v>
      </c>
      <c r="D21" s="101"/>
      <c r="E21" s="69">
        <f>'Datos de Entrada'!I174*'Datos de Entrada'!I175</f>
        <v>0</v>
      </c>
      <c r="F21" s="69">
        <f>'Datos de Entrada'!J174*'Datos de Entrada'!J175</f>
        <v>0</v>
      </c>
      <c r="G21" s="69">
        <f>'Datos de Entrada'!K174*'Datos de Entrada'!K175</f>
        <v>0</v>
      </c>
      <c r="H21" s="69">
        <f>'Datos de Entrada'!L174*'Datos de Entrada'!L175</f>
        <v>0</v>
      </c>
      <c r="I21" s="69">
        <f>'Datos de Entrada'!M174*'Datos de Entrada'!M175</f>
        <v>0</v>
      </c>
      <c r="J21" s="69">
        <f>'Datos de Entrada'!N174*'Datos de Entrada'!N175</f>
        <v>0</v>
      </c>
      <c r="K21" s="69">
        <f>'Datos de Entrada'!O174*'Datos de Entrada'!O175</f>
        <v>0</v>
      </c>
      <c r="L21" s="69">
        <f>'Datos de Entrada'!P174*'Datos de Entrada'!P175</f>
        <v>0</v>
      </c>
      <c r="M21" s="69">
        <f>'Datos de Entrada'!Q174*'Datos de Entrada'!Q175</f>
        <v>0</v>
      </c>
      <c r="N21" s="69">
        <f>'Datos de Entrada'!R174*'Datos de Entrada'!R175</f>
        <v>0</v>
      </c>
      <c r="O21" s="69">
        <f>'Datos de Entrada'!S174*'Datos de Entrada'!S175</f>
        <v>0</v>
      </c>
      <c r="P21" s="69">
        <f>'Datos de Entrada'!T174*'Datos de Entrada'!T175</f>
        <v>0</v>
      </c>
      <c r="Q21" s="69">
        <f>'Datos de Entrada'!U174*'Datos de Entrada'!U175</f>
        <v>0</v>
      </c>
      <c r="R21" s="69">
        <f>'Datos de Entrada'!V174*'Datos de Entrada'!V175</f>
        <v>0</v>
      </c>
      <c r="S21" s="69">
        <f>'Datos de Entrada'!W174*'Datos de Entrada'!W175</f>
        <v>0</v>
      </c>
      <c r="T21" s="69">
        <f>'Datos de Entrada'!X174*'Datos de Entrada'!X175</f>
        <v>0</v>
      </c>
      <c r="U21" s="69">
        <f>'Datos de Entrada'!Y174*'Datos de Entrada'!Y175</f>
        <v>0</v>
      </c>
      <c r="V21" s="69">
        <f>'Datos de Entrada'!Z174*'Datos de Entrada'!Z175</f>
        <v>0</v>
      </c>
      <c r="W21" s="69">
        <f>'Datos de Entrada'!AA174*'Datos de Entrada'!AA175</f>
        <v>0</v>
      </c>
      <c r="X21" s="69">
        <f>'Datos de Entrada'!AB174*'Datos de Entrada'!AB175</f>
        <v>0</v>
      </c>
      <c r="Y21" s="69">
        <f>'Datos de Entrada'!AC174*'Datos de Entrada'!AC175</f>
        <v>0</v>
      </c>
      <c r="Z21" s="69">
        <f>'Datos de Entrada'!AD174*'Datos de Entrada'!AD175</f>
        <v>0</v>
      </c>
      <c r="AA21" s="69">
        <f>'Datos de Entrada'!AE174*'Datos de Entrada'!AE175</f>
        <v>0</v>
      </c>
      <c r="AB21" s="69">
        <f>'Datos de Entrada'!AF174*'Datos de Entrada'!AF175</f>
        <v>0</v>
      </c>
      <c r="AC21" s="69">
        <f>'Datos de Entrada'!AG174*'Datos de Entrada'!AG175</f>
        <v>0</v>
      </c>
      <c r="AD21" s="69">
        <f>'Datos de Entrada'!AH174*'Datos de Entrada'!AH175</f>
        <v>0</v>
      </c>
      <c r="AE21" s="69">
        <f>'Datos de Entrada'!AI174*'Datos de Entrada'!AI175</f>
        <v>0</v>
      </c>
      <c r="AF21" s="69">
        <f>'Datos de Entrada'!AJ174*'Datos de Entrada'!AJ175</f>
        <v>0</v>
      </c>
      <c r="AG21" s="69">
        <f>'Datos de Entrada'!AK174*'Datos de Entrada'!AK175</f>
        <v>0</v>
      </c>
      <c r="AH21" s="69">
        <f>'Datos de Entrada'!AL174*'Datos de Entrada'!AL175</f>
        <v>0</v>
      </c>
      <c r="AI21" s="69">
        <f>'Datos de Entrada'!AM174*'Datos de Entrada'!AM175</f>
        <v>0</v>
      </c>
      <c r="AJ21" s="69">
        <f>'Datos de Entrada'!AN174*'Datos de Entrada'!AN175</f>
        <v>0</v>
      </c>
      <c r="AK21" s="69">
        <f>'Datos de Entrada'!AO174*'Datos de Entrada'!AO175</f>
        <v>0</v>
      </c>
      <c r="AL21" s="69">
        <f>'Datos de Entrada'!AP174*'Datos de Entrada'!AP175</f>
        <v>0</v>
      </c>
      <c r="AM21" s="69">
        <f>'Datos de Entrada'!AQ174*'Datos de Entrada'!AQ175</f>
        <v>0</v>
      </c>
      <c r="AN21" s="69">
        <f>'Datos de Entrada'!AR174*'Datos de Entrada'!AR175</f>
        <v>0</v>
      </c>
      <c r="AO21" s="69">
        <f>'Datos de Entrada'!AS174*'Datos de Entrada'!AS175</f>
        <v>0</v>
      </c>
      <c r="AP21" s="69">
        <f>'Datos de Entrada'!AT174*'Datos de Entrada'!AT175</f>
        <v>0</v>
      </c>
      <c r="AQ21" s="69">
        <f>'Datos de Entrada'!AU174*'Datos de Entrada'!AU175</f>
        <v>0</v>
      </c>
      <c r="AR21" s="69">
        <f>'Datos de Entrada'!AV174*'Datos de Entrada'!AV175</f>
        <v>0</v>
      </c>
      <c r="AS21" s="69">
        <f>'Datos de Entrada'!AW174*'Datos de Entrada'!AW175</f>
        <v>0</v>
      </c>
      <c r="AT21" s="69">
        <f>'Datos de Entrada'!AX174*'Datos de Entrada'!AX175</f>
        <v>0</v>
      </c>
      <c r="AU21" s="69">
        <f>'Datos de Entrada'!AY174*'Datos de Entrada'!AY175</f>
        <v>0</v>
      </c>
      <c r="AV21" s="69">
        <f>'Datos de Entrada'!AZ174*'Datos de Entrada'!AZ175</f>
        <v>0</v>
      </c>
      <c r="AW21" s="69">
        <f>'Datos de Entrada'!BA174*'Datos de Entrada'!BA175</f>
        <v>0</v>
      </c>
      <c r="AX21" s="69">
        <f>'Datos de Entrada'!BB174*'Datos de Entrada'!BB175</f>
        <v>0</v>
      </c>
      <c r="AY21" s="69">
        <f>'Datos de Entrada'!BC174*'Datos de Entrada'!BC175</f>
        <v>0</v>
      </c>
      <c r="AZ21" s="69">
        <f>'Datos de Entrada'!BD174*'Datos de Entrada'!BD175</f>
        <v>0</v>
      </c>
      <c r="BA21" s="69">
        <f>'Datos de Entrada'!BE174*'Datos de Entrada'!BE175</f>
        <v>0</v>
      </c>
      <c r="BB21" s="69">
        <f>'Datos de Entrada'!BF174*'Datos de Entrada'!BF175</f>
        <v>0</v>
      </c>
      <c r="BC21" s="1"/>
    </row>
    <row r="22" spans="1:55" ht="15.75" customHeight="1" x14ac:dyDescent="0.35">
      <c r="A22" s="1"/>
      <c r="B22" t="str">
        <f>IF('Datos de Entrada'!C202&lt;&gt;"",'Datos de Entrada'!C202,"")</f>
        <v/>
      </c>
      <c r="C22" s="69">
        <f t="array" aca="1" ref="C22" ca="1">E22+NPV('Datos de Entrada'!$G$15,INDIRECT("F22:"&amp;ADDRESS(22,4+'Datos de Entrada'!$G$11)))</f>
        <v>0</v>
      </c>
      <c r="D22" s="101"/>
      <c r="E22" s="69">
        <f>'Datos de Entrada'!I176*'Datos de Entrada'!I177</f>
        <v>0</v>
      </c>
      <c r="F22" s="69">
        <f>'Datos de Entrada'!J176*'Datos de Entrada'!J177</f>
        <v>0</v>
      </c>
      <c r="G22" s="69">
        <f>'Datos de Entrada'!K176*'Datos de Entrada'!K177</f>
        <v>0</v>
      </c>
      <c r="H22" s="69">
        <f>'Datos de Entrada'!L176*'Datos de Entrada'!L177</f>
        <v>0</v>
      </c>
      <c r="I22" s="69">
        <f>'Datos de Entrada'!M176*'Datos de Entrada'!M177</f>
        <v>0</v>
      </c>
      <c r="J22" s="69">
        <f>'Datos de Entrada'!N176*'Datos de Entrada'!N177</f>
        <v>0</v>
      </c>
      <c r="K22" s="69">
        <f>'Datos de Entrada'!O176*'Datos de Entrada'!O177</f>
        <v>0</v>
      </c>
      <c r="L22" s="69">
        <f>'Datos de Entrada'!P176*'Datos de Entrada'!P177</f>
        <v>0</v>
      </c>
      <c r="M22" s="69">
        <f>'Datos de Entrada'!Q176*'Datos de Entrada'!Q177</f>
        <v>0</v>
      </c>
      <c r="N22" s="69">
        <f>'Datos de Entrada'!R176*'Datos de Entrada'!R177</f>
        <v>0</v>
      </c>
      <c r="O22" s="69">
        <f>'Datos de Entrada'!S176*'Datos de Entrada'!S177</f>
        <v>0</v>
      </c>
      <c r="P22" s="69">
        <f>'Datos de Entrada'!T176*'Datos de Entrada'!T177</f>
        <v>0</v>
      </c>
      <c r="Q22" s="69">
        <f>'Datos de Entrada'!U176*'Datos de Entrada'!U177</f>
        <v>0</v>
      </c>
      <c r="R22" s="69">
        <f>'Datos de Entrada'!V176*'Datos de Entrada'!V177</f>
        <v>0</v>
      </c>
      <c r="S22" s="69">
        <f>'Datos de Entrada'!W176*'Datos de Entrada'!W177</f>
        <v>0</v>
      </c>
      <c r="T22" s="69">
        <f>'Datos de Entrada'!X176*'Datos de Entrada'!X177</f>
        <v>0</v>
      </c>
      <c r="U22" s="69">
        <f>'Datos de Entrada'!Y176*'Datos de Entrada'!Y177</f>
        <v>0</v>
      </c>
      <c r="V22" s="69">
        <f>'Datos de Entrada'!Z176*'Datos de Entrada'!Z177</f>
        <v>0</v>
      </c>
      <c r="W22" s="69">
        <f>'Datos de Entrada'!AA176*'Datos de Entrada'!AA177</f>
        <v>0</v>
      </c>
      <c r="X22" s="69">
        <f>'Datos de Entrada'!AB176*'Datos de Entrada'!AB177</f>
        <v>0</v>
      </c>
      <c r="Y22" s="69">
        <f>'Datos de Entrada'!AC176*'Datos de Entrada'!AC177</f>
        <v>0</v>
      </c>
      <c r="Z22" s="69">
        <f>'Datos de Entrada'!AD176*'Datos de Entrada'!AD177</f>
        <v>0</v>
      </c>
      <c r="AA22" s="69">
        <f>'Datos de Entrada'!AE176*'Datos de Entrada'!AE177</f>
        <v>0</v>
      </c>
      <c r="AB22" s="69">
        <f>'Datos de Entrada'!AF176*'Datos de Entrada'!AF177</f>
        <v>0</v>
      </c>
      <c r="AC22" s="69">
        <f>'Datos de Entrada'!AG176*'Datos de Entrada'!AG177</f>
        <v>0</v>
      </c>
      <c r="AD22" s="69">
        <f>'Datos de Entrada'!AH176*'Datos de Entrada'!AH177</f>
        <v>0</v>
      </c>
      <c r="AE22" s="69">
        <f>'Datos de Entrada'!AI176*'Datos de Entrada'!AI177</f>
        <v>0</v>
      </c>
      <c r="AF22" s="69">
        <f>'Datos de Entrada'!AJ176*'Datos de Entrada'!AJ177</f>
        <v>0</v>
      </c>
      <c r="AG22" s="69">
        <f>'Datos de Entrada'!AK176*'Datos de Entrada'!AK177</f>
        <v>0</v>
      </c>
      <c r="AH22" s="69">
        <f>'Datos de Entrada'!AL176*'Datos de Entrada'!AL177</f>
        <v>0</v>
      </c>
      <c r="AI22" s="69">
        <f>'Datos de Entrada'!AM176*'Datos de Entrada'!AM177</f>
        <v>0</v>
      </c>
      <c r="AJ22" s="69">
        <f>'Datos de Entrada'!AN176*'Datos de Entrada'!AN177</f>
        <v>0</v>
      </c>
      <c r="AK22" s="69">
        <f>'Datos de Entrada'!AO176*'Datos de Entrada'!AO177</f>
        <v>0</v>
      </c>
      <c r="AL22" s="69">
        <f>'Datos de Entrada'!AP176*'Datos de Entrada'!AP177</f>
        <v>0</v>
      </c>
      <c r="AM22" s="69">
        <f>'Datos de Entrada'!AQ176*'Datos de Entrada'!AQ177</f>
        <v>0</v>
      </c>
      <c r="AN22" s="69">
        <f>'Datos de Entrada'!AR176*'Datos de Entrada'!AR177</f>
        <v>0</v>
      </c>
      <c r="AO22" s="69">
        <f>'Datos de Entrada'!AS176*'Datos de Entrada'!AS177</f>
        <v>0</v>
      </c>
      <c r="AP22" s="69">
        <f>'Datos de Entrada'!AT176*'Datos de Entrada'!AT177</f>
        <v>0</v>
      </c>
      <c r="AQ22" s="69">
        <f>'Datos de Entrada'!AU176*'Datos de Entrada'!AU177</f>
        <v>0</v>
      </c>
      <c r="AR22" s="69">
        <f>'Datos de Entrada'!AV176*'Datos de Entrada'!AV177</f>
        <v>0</v>
      </c>
      <c r="AS22" s="69">
        <f>'Datos de Entrada'!AW176*'Datos de Entrada'!AW177</f>
        <v>0</v>
      </c>
      <c r="AT22" s="69">
        <f>'Datos de Entrada'!AX176*'Datos de Entrada'!AX177</f>
        <v>0</v>
      </c>
      <c r="AU22" s="69">
        <f>'Datos de Entrada'!AY176*'Datos de Entrada'!AY177</f>
        <v>0</v>
      </c>
      <c r="AV22" s="69">
        <f>'Datos de Entrada'!AZ176*'Datos de Entrada'!AZ177</f>
        <v>0</v>
      </c>
      <c r="AW22" s="69">
        <f>'Datos de Entrada'!BA176*'Datos de Entrada'!BA177</f>
        <v>0</v>
      </c>
      <c r="AX22" s="69">
        <f>'Datos de Entrada'!BB176*'Datos de Entrada'!BB177</f>
        <v>0</v>
      </c>
      <c r="AY22" s="69">
        <f>'Datos de Entrada'!BC176*'Datos de Entrada'!BC177</f>
        <v>0</v>
      </c>
      <c r="AZ22" s="69">
        <f>'Datos de Entrada'!BD176*'Datos de Entrada'!BD177</f>
        <v>0</v>
      </c>
      <c r="BA22" s="69">
        <f>'Datos de Entrada'!BE176*'Datos de Entrada'!BE177</f>
        <v>0</v>
      </c>
      <c r="BB22" s="69">
        <f>'Datos de Entrada'!BF176*'Datos de Entrada'!BF177</f>
        <v>0</v>
      </c>
      <c r="BC22" s="1"/>
    </row>
    <row r="23" spans="1:55" ht="15.75" customHeight="1" x14ac:dyDescent="0.35">
      <c r="A23" s="1"/>
      <c r="B23" t="str">
        <f>IF('Datos de Entrada'!C203&lt;&gt;"",'Datos de Entrada'!C203,"")</f>
        <v/>
      </c>
      <c r="C23" s="69">
        <f t="array" aca="1" ref="C23" ca="1">E23+NPV('Datos de Entrada'!$G$15,INDIRECT("F23:"&amp;ADDRESS(23,4+'Datos de Entrada'!$G$11)))</f>
        <v>0</v>
      </c>
      <c r="D23" s="101"/>
      <c r="E23" s="69">
        <f>'Datos de Entrada'!I178*'Datos de Entrada'!I179</f>
        <v>0</v>
      </c>
      <c r="F23" s="69">
        <f>'Datos de Entrada'!J178*'Datos de Entrada'!J179</f>
        <v>0</v>
      </c>
      <c r="G23" s="69">
        <f>'Datos de Entrada'!K178*'Datos de Entrada'!K179</f>
        <v>0</v>
      </c>
      <c r="H23" s="69">
        <f>'Datos de Entrada'!L178*'Datos de Entrada'!L179</f>
        <v>0</v>
      </c>
      <c r="I23" s="69">
        <f>'Datos de Entrada'!M178*'Datos de Entrada'!M179</f>
        <v>0</v>
      </c>
      <c r="J23" s="69">
        <f>'Datos de Entrada'!N178*'Datos de Entrada'!N179</f>
        <v>0</v>
      </c>
      <c r="K23" s="69">
        <f>'Datos de Entrada'!O178*'Datos de Entrada'!O179</f>
        <v>0</v>
      </c>
      <c r="L23" s="69">
        <f>'Datos de Entrada'!P178*'Datos de Entrada'!P179</f>
        <v>0</v>
      </c>
      <c r="M23" s="69">
        <f>'Datos de Entrada'!Q178*'Datos de Entrada'!Q179</f>
        <v>0</v>
      </c>
      <c r="N23" s="69">
        <f>'Datos de Entrada'!R178*'Datos de Entrada'!R179</f>
        <v>0</v>
      </c>
      <c r="O23" s="69">
        <f>'Datos de Entrada'!S178*'Datos de Entrada'!S179</f>
        <v>0</v>
      </c>
      <c r="P23" s="69">
        <f>'Datos de Entrada'!T178*'Datos de Entrada'!T179</f>
        <v>0</v>
      </c>
      <c r="Q23" s="69">
        <f>'Datos de Entrada'!U178*'Datos de Entrada'!U179</f>
        <v>0</v>
      </c>
      <c r="R23" s="69">
        <f>'Datos de Entrada'!V178*'Datos de Entrada'!V179</f>
        <v>0</v>
      </c>
      <c r="S23" s="69">
        <f>'Datos de Entrada'!W178*'Datos de Entrada'!W179</f>
        <v>0</v>
      </c>
      <c r="T23" s="69">
        <f>'Datos de Entrada'!X178*'Datos de Entrada'!X179</f>
        <v>0</v>
      </c>
      <c r="U23" s="69">
        <f>'Datos de Entrada'!Y178*'Datos de Entrada'!Y179</f>
        <v>0</v>
      </c>
      <c r="V23" s="69">
        <f>'Datos de Entrada'!Z178*'Datos de Entrada'!Z179</f>
        <v>0</v>
      </c>
      <c r="W23" s="69">
        <f>'Datos de Entrada'!AA178*'Datos de Entrada'!AA179</f>
        <v>0</v>
      </c>
      <c r="X23" s="69">
        <f>'Datos de Entrada'!AB178*'Datos de Entrada'!AB179</f>
        <v>0</v>
      </c>
      <c r="Y23" s="69">
        <f>'Datos de Entrada'!AC178*'Datos de Entrada'!AC179</f>
        <v>0</v>
      </c>
      <c r="Z23" s="69">
        <f>'Datos de Entrada'!AD178*'Datos de Entrada'!AD179</f>
        <v>0</v>
      </c>
      <c r="AA23" s="69">
        <f>'Datos de Entrada'!AE178*'Datos de Entrada'!AE179</f>
        <v>0</v>
      </c>
      <c r="AB23" s="69">
        <f>'Datos de Entrada'!AF178*'Datos de Entrada'!AF179</f>
        <v>0</v>
      </c>
      <c r="AC23" s="69">
        <f>'Datos de Entrada'!AG178*'Datos de Entrada'!AG179</f>
        <v>0</v>
      </c>
      <c r="AD23" s="69">
        <f>'Datos de Entrada'!AH178*'Datos de Entrada'!AH179</f>
        <v>0</v>
      </c>
      <c r="AE23" s="69">
        <f>'Datos de Entrada'!AI178*'Datos de Entrada'!AI179</f>
        <v>0</v>
      </c>
      <c r="AF23" s="69">
        <f>'Datos de Entrada'!AJ178*'Datos de Entrada'!AJ179</f>
        <v>0</v>
      </c>
      <c r="AG23" s="69">
        <f>'Datos de Entrada'!AK178*'Datos de Entrada'!AK179</f>
        <v>0</v>
      </c>
      <c r="AH23" s="69">
        <f>'Datos de Entrada'!AL178*'Datos de Entrada'!AL179</f>
        <v>0</v>
      </c>
      <c r="AI23" s="69">
        <f>'Datos de Entrada'!AM178*'Datos de Entrada'!AM179</f>
        <v>0</v>
      </c>
      <c r="AJ23" s="69">
        <f>'Datos de Entrada'!AN178*'Datos de Entrada'!AN179</f>
        <v>0</v>
      </c>
      <c r="AK23" s="69">
        <f>'Datos de Entrada'!AO178*'Datos de Entrada'!AO179</f>
        <v>0</v>
      </c>
      <c r="AL23" s="69">
        <f>'Datos de Entrada'!AP178*'Datos de Entrada'!AP179</f>
        <v>0</v>
      </c>
      <c r="AM23" s="69">
        <f>'Datos de Entrada'!AQ178*'Datos de Entrada'!AQ179</f>
        <v>0</v>
      </c>
      <c r="AN23" s="69">
        <f>'Datos de Entrada'!AR178*'Datos de Entrada'!AR179</f>
        <v>0</v>
      </c>
      <c r="AO23" s="69">
        <f>'Datos de Entrada'!AS178*'Datos de Entrada'!AS179</f>
        <v>0</v>
      </c>
      <c r="AP23" s="69">
        <f>'Datos de Entrada'!AT178*'Datos de Entrada'!AT179</f>
        <v>0</v>
      </c>
      <c r="AQ23" s="69">
        <f>'Datos de Entrada'!AU178*'Datos de Entrada'!AU179</f>
        <v>0</v>
      </c>
      <c r="AR23" s="69">
        <f>'Datos de Entrada'!AV178*'Datos de Entrada'!AV179</f>
        <v>0</v>
      </c>
      <c r="AS23" s="69">
        <f>'Datos de Entrada'!AW178*'Datos de Entrada'!AW179</f>
        <v>0</v>
      </c>
      <c r="AT23" s="69">
        <f>'Datos de Entrada'!AX178*'Datos de Entrada'!AX179</f>
        <v>0</v>
      </c>
      <c r="AU23" s="69">
        <f>'Datos de Entrada'!AY178*'Datos de Entrada'!AY179</f>
        <v>0</v>
      </c>
      <c r="AV23" s="69">
        <f>'Datos de Entrada'!AZ178*'Datos de Entrada'!AZ179</f>
        <v>0</v>
      </c>
      <c r="AW23" s="69">
        <f>'Datos de Entrada'!BA178*'Datos de Entrada'!BA179</f>
        <v>0</v>
      </c>
      <c r="AX23" s="69">
        <f>'Datos de Entrada'!BB178*'Datos de Entrada'!BB179</f>
        <v>0</v>
      </c>
      <c r="AY23" s="69">
        <f>'Datos de Entrada'!BC178*'Datos de Entrada'!BC179</f>
        <v>0</v>
      </c>
      <c r="AZ23" s="69">
        <f>'Datos de Entrada'!BD178*'Datos de Entrada'!BD179</f>
        <v>0</v>
      </c>
      <c r="BA23" s="69">
        <f>'Datos de Entrada'!BE178*'Datos de Entrada'!BE179</f>
        <v>0</v>
      </c>
      <c r="BB23" s="69">
        <f>'Datos de Entrada'!BF178*'Datos de Entrada'!BF179</f>
        <v>0</v>
      </c>
      <c r="BC23" s="1"/>
    </row>
    <row r="24" spans="1:55" ht="15.75" customHeight="1" x14ac:dyDescent="0.35">
      <c r="A24" s="1"/>
      <c r="B24" t="str">
        <f>IF('Datos de Entrada'!C204&lt;&gt;"",'Datos de Entrada'!C204,"")</f>
        <v/>
      </c>
      <c r="C24" s="69">
        <f t="array" aca="1" ref="C24" ca="1">E24+NPV('Datos de Entrada'!$G$15,INDIRECT("F24:"&amp;ADDRESS(24,4+'Datos de Entrada'!$G$11)))</f>
        <v>0</v>
      </c>
      <c r="D24" s="101"/>
      <c r="E24" s="69">
        <f>'Datos de Entrada'!I180*'Datos de Entrada'!I181</f>
        <v>0</v>
      </c>
      <c r="F24" s="69">
        <f>'Datos de Entrada'!J180*'Datos de Entrada'!J181</f>
        <v>0</v>
      </c>
      <c r="G24" s="69">
        <f>'Datos de Entrada'!K180*'Datos de Entrada'!K181</f>
        <v>0</v>
      </c>
      <c r="H24" s="69">
        <f>'Datos de Entrada'!L180*'Datos de Entrada'!L181</f>
        <v>0</v>
      </c>
      <c r="I24" s="69">
        <f>'Datos de Entrada'!M180*'Datos de Entrada'!M181</f>
        <v>0</v>
      </c>
      <c r="J24" s="69">
        <f>'Datos de Entrada'!N180*'Datos de Entrada'!N181</f>
        <v>0</v>
      </c>
      <c r="K24" s="69">
        <f>'Datos de Entrada'!O180*'Datos de Entrada'!O181</f>
        <v>0</v>
      </c>
      <c r="L24" s="69">
        <f>'Datos de Entrada'!P180*'Datos de Entrada'!P181</f>
        <v>0</v>
      </c>
      <c r="M24" s="69">
        <f>'Datos de Entrada'!Q180*'Datos de Entrada'!Q181</f>
        <v>0</v>
      </c>
      <c r="N24" s="69">
        <f>'Datos de Entrada'!R180*'Datos de Entrada'!R181</f>
        <v>0</v>
      </c>
      <c r="O24" s="69">
        <f>'Datos de Entrada'!S180*'Datos de Entrada'!S181</f>
        <v>0</v>
      </c>
      <c r="P24" s="69">
        <f>'Datos de Entrada'!T180*'Datos de Entrada'!T181</f>
        <v>0</v>
      </c>
      <c r="Q24" s="69">
        <f>'Datos de Entrada'!U180*'Datos de Entrada'!U181</f>
        <v>0</v>
      </c>
      <c r="R24" s="69">
        <f>'Datos de Entrada'!V180*'Datos de Entrada'!V181</f>
        <v>0</v>
      </c>
      <c r="S24" s="69">
        <f>'Datos de Entrada'!W180*'Datos de Entrada'!W181</f>
        <v>0</v>
      </c>
      <c r="T24" s="69">
        <f>'Datos de Entrada'!X180*'Datos de Entrada'!X181</f>
        <v>0</v>
      </c>
      <c r="U24" s="69">
        <f>'Datos de Entrada'!Y180*'Datos de Entrada'!Y181</f>
        <v>0</v>
      </c>
      <c r="V24" s="69">
        <f>'Datos de Entrada'!Z180*'Datos de Entrada'!Z181</f>
        <v>0</v>
      </c>
      <c r="W24" s="69">
        <f>'Datos de Entrada'!AA180*'Datos de Entrada'!AA181</f>
        <v>0</v>
      </c>
      <c r="X24" s="69">
        <f>'Datos de Entrada'!AB180*'Datos de Entrada'!AB181</f>
        <v>0</v>
      </c>
      <c r="Y24" s="69">
        <f>'Datos de Entrada'!AC180*'Datos de Entrada'!AC181</f>
        <v>0</v>
      </c>
      <c r="Z24" s="69">
        <f>'Datos de Entrada'!AD180*'Datos de Entrada'!AD181</f>
        <v>0</v>
      </c>
      <c r="AA24" s="69">
        <f>'Datos de Entrada'!AE180*'Datos de Entrada'!AE181</f>
        <v>0</v>
      </c>
      <c r="AB24" s="69">
        <f>'Datos de Entrada'!AF180*'Datos de Entrada'!AF181</f>
        <v>0</v>
      </c>
      <c r="AC24" s="69">
        <f>'Datos de Entrada'!AG180*'Datos de Entrada'!AG181</f>
        <v>0</v>
      </c>
      <c r="AD24" s="69">
        <f>'Datos de Entrada'!AH180*'Datos de Entrada'!AH181</f>
        <v>0</v>
      </c>
      <c r="AE24" s="69">
        <f>'Datos de Entrada'!AI180*'Datos de Entrada'!AI181</f>
        <v>0</v>
      </c>
      <c r="AF24" s="69">
        <f>'Datos de Entrada'!AJ180*'Datos de Entrada'!AJ181</f>
        <v>0</v>
      </c>
      <c r="AG24" s="69">
        <f>'Datos de Entrada'!AK180*'Datos de Entrada'!AK181</f>
        <v>0</v>
      </c>
      <c r="AH24" s="69">
        <f>'Datos de Entrada'!AL180*'Datos de Entrada'!AL181</f>
        <v>0</v>
      </c>
      <c r="AI24" s="69">
        <f>'Datos de Entrada'!AM180*'Datos de Entrada'!AM181</f>
        <v>0</v>
      </c>
      <c r="AJ24" s="69">
        <f>'Datos de Entrada'!AN180*'Datos de Entrada'!AN181</f>
        <v>0</v>
      </c>
      <c r="AK24" s="69">
        <f>'Datos de Entrada'!AO180*'Datos de Entrada'!AO181</f>
        <v>0</v>
      </c>
      <c r="AL24" s="69">
        <f>'Datos de Entrada'!AP180*'Datos de Entrada'!AP181</f>
        <v>0</v>
      </c>
      <c r="AM24" s="69">
        <f>'Datos de Entrada'!AQ180*'Datos de Entrada'!AQ181</f>
        <v>0</v>
      </c>
      <c r="AN24" s="69">
        <f>'Datos de Entrada'!AR180*'Datos de Entrada'!AR181</f>
        <v>0</v>
      </c>
      <c r="AO24" s="69">
        <f>'Datos de Entrada'!AS180*'Datos de Entrada'!AS181</f>
        <v>0</v>
      </c>
      <c r="AP24" s="69">
        <f>'Datos de Entrada'!AT180*'Datos de Entrada'!AT181</f>
        <v>0</v>
      </c>
      <c r="AQ24" s="69">
        <f>'Datos de Entrada'!AU180*'Datos de Entrada'!AU181</f>
        <v>0</v>
      </c>
      <c r="AR24" s="69">
        <f>'Datos de Entrada'!AV180*'Datos de Entrada'!AV181</f>
        <v>0</v>
      </c>
      <c r="AS24" s="69">
        <f>'Datos de Entrada'!AW180*'Datos de Entrada'!AW181</f>
        <v>0</v>
      </c>
      <c r="AT24" s="69">
        <f>'Datos de Entrada'!AX180*'Datos de Entrada'!AX181</f>
        <v>0</v>
      </c>
      <c r="AU24" s="69">
        <f>'Datos de Entrada'!AY180*'Datos de Entrada'!AY181</f>
        <v>0</v>
      </c>
      <c r="AV24" s="69">
        <f>'Datos de Entrada'!AZ180*'Datos de Entrada'!AZ181</f>
        <v>0</v>
      </c>
      <c r="AW24" s="69">
        <f>'Datos de Entrada'!BA180*'Datos de Entrada'!BA181</f>
        <v>0</v>
      </c>
      <c r="AX24" s="69">
        <f>'Datos de Entrada'!BB180*'Datos de Entrada'!BB181</f>
        <v>0</v>
      </c>
      <c r="AY24" s="69">
        <f>'Datos de Entrada'!BC180*'Datos de Entrada'!BC181</f>
        <v>0</v>
      </c>
      <c r="AZ24" s="69">
        <f>'Datos de Entrada'!BD180*'Datos de Entrada'!BD181</f>
        <v>0</v>
      </c>
      <c r="BA24" s="69">
        <f>'Datos de Entrada'!BE180*'Datos de Entrada'!BE181</f>
        <v>0</v>
      </c>
      <c r="BB24" s="69">
        <f>'Datos de Entrada'!BF180*'Datos de Entrada'!BF181</f>
        <v>0</v>
      </c>
      <c r="BC24" s="1"/>
    </row>
    <row r="25" spans="1:55" ht="15.75" customHeight="1" x14ac:dyDescent="0.35">
      <c r="A25" s="1"/>
      <c r="B25" t="str">
        <f>IF('Datos de Entrada'!C205&lt;&gt;"",'Datos de Entrada'!C205,"")</f>
        <v/>
      </c>
      <c r="C25" s="69">
        <f t="array" aca="1" ref="C25" ca="1">E25+NPV('Datos de Entrada'!$G$15,INDIRECT("F25:"&amp;ADDRESS(25,4+'Datos de Entrada'!$G$11)))</f>
        <v>0</v>
      </c>
      <c r="D25" s="101"/>
      <c r="E25" s="69">
        <f>'Datos de Entrada'!I182*'Datos de Entrada'!I183</f>
        <v>0</v>
      </c>
      <c r="F25" s="69">
        <f>'Datos de Entrada'!J182*'Datos de Entrada'!J183</f>
        <v>0</v>
      </c>
      <c r="G25" s="69">
        <f>'Datos de Entrada'!K182*'Datos de Entrada'!K183</f>
        <v>0</v>
      </c>
      <c r="H25" s="69">
        <f>'Datos de Entrada'!L182*'Datos de Entrada'!L183</f>
        <v>0</v>
      </c>
      <c r="I25" s="69">
        <f>'Datos de Entrada'!M182*'Datos de Entrada'!M183</f>
        <v>0</v>
      </c>
      <c r="J25" s="69">
        <f>'Datos de Entrada'!N182*'Datos de Entrada'!N183</f>
        <v>0</v>
      </c>
      <c r="K25" s="69">
        <f>'Datos de Entrada'!O182*'Datos de Entrada'!O183</f>
        <v>0</v>
      </c>
      <c r="L25" s="69">
        <f>'Datos de Entrada'!P182*'Datos de Entrada'!P183</f>
        <v>0</v>
      </c>
      <c r="M25" s="69">
        <f>'Datos de Entrada'!Q182*'Datos de Entrada'!Q183</f>
        <v>0</v>
      </c>
      <c r="N25" s="69">
        <f>'Datos de Entrada'!R182*'Datos de Entrada'!R183</f>
        <v>0</v>
      </c>
      <c r="O25" s="69">
        <f>'Datos de Entrada'!S182*'Datos de Entrada'!S183</f>
        <v>0</v>
      </c>
      <c r="P25" s="69">
        <f>'Datos de Entrada'!T182*'Datos de Entrada'!T183</f>
        <v>0</v>
      </c>
      <c r="Q25" s="69">
        <f>'Datos de Entrada'!U182*'Datos de Entrada'!U183</f>
        <v>0</v>
      </c>
      <c r="R25" s="69">
        <f>'Datos de Entrada'!V182*'Datos de Entrada'!V183</f>
        <v>0</v>
      </c>
      <c r="S25" s="69">
        <f>'Datos de Entrada'!W182*'Datos de Entrada'!W183</f>
        <v>0</v>
      </c>
      <c r="T25" s="69">
        <f>'Datos de Entrada'!X182*'Datos de Entrada'!X183</f>
        <v>0</v>
      </c>
      <c r="U25" s="69">
        <f>'Datos de Entrada'!Y182*'Datos de Entrada'!Y183</f>
        <v>0</v>
      </c>
      <c r="V25" s="69">
        <f>'Datos de Entrada'!Z182*'Datos de Entrada'!Z183</f>
        <v>0</v>
      </c>
      <c r="W25" s="69">
        <f>'Datos de Entrada'!AA182*'Datos de Entrada'!AA183</f>
        <v>0</v>
      </c>
      <c r="X25" s="69">
        <f>'Datos de Entrada'!AB182*'Datos de Entrada'!AB183</f>
        <v>0</v>
      </c>
      <c r="Y25" s="69">
        <f>'Datos de Entrada'!AC182*'Datos de Entrada'!AC183</f>
        <v>0</v>
      </c>
      <c r="Z25" s="69">
        <f>'Datos de Entrada'!AD182*'Datos de Entrada'!AD183</f>
        <v>0</v>
      </c>
      <c r="AA25" s="69">
        <f>'Datos de Entrada'!AE182*'Datos de Entrada'!AE183</f>
        <v>0</v>
      </c>
      <c r="AB25" s="69">
        <f>'Datos de Entrada'!AF182*'Datos de Entrada'!AF183</f>
        <v>0</v>
      </c>
      <c r="AC25" s="69">
        <f>'Datos de Entrada'!AG182*'Datos de Entrada'!AG183</f>
        <v>0</v>
      </c>
      <c r="AD25" s="69">
        <f>'Datos de Entrada'!AH182*'Datos de Entrada'!AH183</f>
        <v>0</v>
      </c>
      <c r="AE25" s="69">
        <f>'Datos de Entrada'!AI182*'Datos de Entrada'!AI183</f>
        <v>0</v>
      </c>
      <c r="AF25" s="69">
        <f>'Datos de Entrada'!AJ182*'Datos de Entrada'!AJ183</f>
        <v>0</v>
      </c>
      <c r="AG25" s="69">
        <f>'Datos de Entrada'!AK182*'Datos de Entrada'!AK183</f>
        <v>0</v>
      </c>
      <c r="AH25" s="69">
        <f>'Datos de Entrada'!AL182*'Datos de Entrada'!AL183</f>
        <v>0</v>
      </c>
      <c r="AI25" s="69">
        <f>'Datos de Entrada'!AM182*'Datos de Entrada'!AM183</f>
        <v>0</v>
      </c>
      <c r="AJ25" s="69">
        <f>'Datos de Entrada'!AN182*'Datos de Entrada'!AN183</f>
        <v>0</v>
      </c>
      <c r="AK25" s="69">
        <f>'Datos de Entrada'!AO182*'Datos de Entrada'!AO183</f>
        <v>0</v>
      </c>
      <c r="AL25" s="69">
        <f>'Datos de Entrada'!AP182*'Datos de Entrada'!AP183</f>
        <v>0</v>
      </c>
      <c r="AM25" s="69">
        <f>'Datos de Entrada'!AQ182*'Datos de Entrada'!AQ183</f>
        <v>0</v>
      </c>
      <c r="AN25" s="69">
        <f>'Datos de Entrada'!AR182*'Datos de Entrada'!AR183</f>
        <v>0</v>
      </c>
      <c r="AO25" s="69">
        <f>'Datos de Entrada'!AS182*'Datos de Entrada'!AS183</f>
        <v>0</v>
      </c>
      <c r="AP25" s="69">
        <f>'Datos de Entrada'!AT182*'Datos de Entrada'!AT183</f>
        <v>0</v>
      </c>
      <c r="AQ25" s="69">
        <f>'Datos de Entrada'!AU182*'Datos de Entrada'!AU183</f>
        <v>0</v>
      </c>
      <c r="AR25" s="69">
        <f>'Datos de Entrada'!AV182*'Datos de Entrada'!AV183</f>
        <v>0</v>
      </c>
      <c r="AS25" s="69">
        <f>'Datos de Entrada'!AW182*'Datos de Entrada'!AW183</f>
        <v>0</v>
      </c>
      <c r="AT25" s="69">
        <f>'Datos de Entrada'!AX182*'Datos de Entrada'!AX183</f>
        <v>0</v>
      </c>
      <c r="AU25" s="69">
        <f>'Datos de Entrada'!AY182*'Datos de Entrada'!AY183</f>
        <v>0</v>
      </c>
      <c r="AV25" s="69">
        <f>'Datos de Entrada'!AZ182*'Datos de Entrada'!AZ183</f>
        <v>0</v>
      </c>
      <c r="AW25" s="69">
        <f>'Datos de Entrada'!BA182*'Datos de Entrada'!BA183</f>
        <v>0</v>
      </c>
      <c r="AX25" s="69">
        <f>'Datos de Entrada'!BB182*'Datos de Entrada'!BB183</f>
        <v>0</v>
      </c>
      <c r="AY25" s="69">
        <f>'Datos de Entrada'!BC182*'Datos de Entrada'!BC183</f>
        <v>0</v>
      </c>
      <c r="AZ25" s="69">
        <f>'Datos de Entrada'!BD182*'Datos de Entrada'!BD183</f>
        <v>0</v>
      </c>
      <c r="BA25" s="69">
        <f>'Datos de Entrada'!BE182*'Datos de Entrada'!BE183</f>
        <v>0</v>
      </c>
      <c r="BB25" s="69">
        <f>'Datos de Entrada'!BF182*'Datos de Entrada'!BF183</f>
        <v>0</v>
      </c>
      <c r="BC25" s="1"/>
    </row>
    <row r="26" spans="1:55" ht="15.75" customHeight="1" x14ac:dyDescent="0.35">
      <c r="A26" s="1"/>
      <c r="B26" t="str">
        <f>IF('Datos de Entrada'!C206&lt;&gt;"",'Datos de Entrada'!C206,"")</f>
        <v/>
      </c>
      <c r="C26" s="69">
        <f t="array" aca="1" ref="C26" ca="1">E26+NPV('Datos de Entrada'!$G$15,INDIRECT("F26:"&amp;ADDRESS(26,4+'Datos de Entrada'!$G$11)))</f>
        <v>0</v>
      </c>
      <c r="D26" s="101"/>
      <c r="E26" s="69">
        <f>'Datos de Entrada'!I184*'Datos de Entrada'!I185</f>
        <v>0</v>
      </c>
      <c r="F26" s="69">
        <f>'Datos de Entrada'!J184*'Datos de Entrada'!J185</f>
        <v>0</v>
      </c>
      <c r="G26" s="69">
        <f>'Datos de Entrada'!K184*'Datos de Entrada'!K185</f>
        <v>0</v>
      </c>
      <c r="H26" s="69">
        <f>'Datos de Entrada'!L184*'Datos de Entrada'!L185</f>
        <v>0</v>
      </c>
      <c r="I26" s="69">
        <f>'Datos de Entrada'!M184*'Datos de Entrada'!M185</f>
        <v>0</v>
      </c>
      <c r="J26" s="69">
        <f>'Datos de Entrada'!N184*'Datos de Entrada'!N185</f>
        <v>0</v>
      </c>
      <c r="K26" s="69">
        <f>'Datos de Entrada'!O184*'Datos de Entrada'!O185</f>
        <v>0</v>
      </c>
      <c r="L26" s="69">
        <f>'Datos de Entrada'!P184*'Datos de Entrada'!P185</f>
        <v>0</v>
      </c>
      <c r="M26" s="69">
        <f>'Datos de Entrada'!Q184*'Datos de Entrada'!Q185</f>
        <v>0</v>
      </c>
      <c r="N26" s="69">
        <f>'Datos de Entrada'!R184*'Datos de Entrada'!R185</f>
        <v>0</v>
      </c>
      <c r="O26" s="69">
        <f>'Datos de Entrada'!S184*'Datos de Entrada'!S185</f>
        <v>0</v>
      </c>
      <c r="P26" s="69">
        <f>'Datos de Entrada'!T184*'Datos de Entrada'!T185</f>
        <v>0</v>
      </c>
      <c r="Q26" s="69">
        <f>'Datos de Entrada'!U184*'Datos de Entrada'!U185</f>
        <v>0</v>
      </c>
      <c r="R26" s="69">
        <f>'Datos de Entrada'!V184*'Datos de Entrada'!V185</f>
        <v>0</v>
      </c>
      <c r="S26" s="69">
        <f>'Datos de Entrada'!W184*'Datos de Entrada'!W185</f>
        <v>0</v>
      </c>
      <c r="T26" s="69">
        <f>'Datos de Entrada'!X184*'Datos de Entrada'!X185</f>
        <v>0</v>
      </c>
      <c r="U26" s="69">
        <f>'Datos de Entrada'!Y184*'Datos de Entrada'!Y185</f>
        <v>0</v>
      </c>
      <c r="V26" s="69">
        <f>'Datos de Entrada'!Z184*'Datos de Entrada'!Z185</f>
        <v>0</v>
      </c>
      <c r="W26" s="69">
        <f>'Datos de Entrada'!AA184*'Datos de Entrada'!AA185</f>
        <v>0</v>
      </c>
      <c r="X26" s="69">
        <f>'Datos de Entrada'!AB184*'Datos de Entrada'!AB185</f>
        <v>0</v>
      </c>
      <c r="Y26" s="69">
        <f>'Datos de Entrada'!AC184*'Datos de Entrada'!AC185</f>
        <v>0</v>
      </c>
      <c r="Z26" s="69">
        <f>'Datos de Entrada'!AD184*'Datos de Entrada'!AD185</f>
        <v>0</v>
      </c>
      <c r="AA26" s="69">
        <f>'Datos de Entrada'!AE184*'Datos de Entrada'!AE185</f>
        <v>0</v>
      </c>
      <c r="AB26" s="69">
        <f>'Datos de Entrada'!AF184*'Datos de Entrada'!AF185</f>
        <v>0</v>
      </c>
      <c r="AC26" s="69">
        <f>'Datos de Entrada'!AG184*'Datos de Entrada'!AG185</f>
        <v>0</v>
      </c>
      <c r="AD26" s="69">
        <f>'Datos de Entrada'!AH184*'Datos de Entrada'!AH185</f>
        <v>0</v>
      </c>
      <c r="AE26" s="69">
        <f>'Datos de Entrada'!AI184*'Datos de Entrada'!AI185</f>
        <v>0</v>
      </c>
      <c r="AF26" s="69">
        <f>'Datos de Entrada'!AJ184*'Datos de Entrada'!AJ185</f>
        <v>0</v>
      </c>
      <c r="AG26" s="69">
        <f>'Datos de Entrada'!AK184*'Datos de Entrada'!AK185</f>
        <v>0</v>
      </c>
      <c r="AH26" s="69">
        <f>'Datos de Entrada'!AL184*'Datos de Entrada'!AL185</f>
        <v>0</v>
      </c>
      <c r="AI26" s="69">
        <f>'Datos de Entrada'!AM184*'Datos de Entrada'!AM185</f>
        <v>0</v>
      </c>
      <c r="AJ26" s="69">
        <f>'Datos de Entrada'!AN184*'Datos de Entrada'!AN185</f>
        <v>0</v>
      </c>
      <c r="AK26" s="69">
        <f>'Datos de Entrada'!AO184*'Datos de Entrada'!AO185</f>
        <v>0</v>
      </c>
      <c r="AL26" s="69">
        <f>'Datos de Entrada'!AP184*'Datos de Entrada'!AP185</f>
        <v>0</v>
      </c>
      <c r="AM26" s="69">
        <f>'Datos de Entrada'!AQ184*'Datos de Entrada'!AQ185</f>
        <v>0</v>
      </c>
      <c r="AN26" s="69">
        <f>'Datos de Entrada'!AR184*'Datos de Entrada'!AR185</f>
        <v>0</v>
      </c>
      <c r="AO26" s="69">
        <f>'Datos de Entrada'!AS184*'Datos de Entrada'!AS185</f>
        <v>0</v>
      </c>
      <c r="AP26" s="69">
        <f>'Datos de Entrada'!AT184*'Datos de Entrada'!AT185</f>
        <v>0</v>
      </c>
      <c r="AQ26" s="69">
        <f>'Datos de Entrada'!AU184*'Datos de Entrada'!AU185</f>
        <v>0</v>
      </c>
      <c r="AR26" s="69">
        <f>'Datos de Entrada'!AV184*'Datos de Entrada'!AV185</f>
        <v>0</v>
      </c>
      <c r="AS26" s="69">
        <f>'Datos de Entrada'!AW184*'Datos de Entrada'!AW185</f>
        <v>0</v>
      </c>
      <c r="AT26" s="69">
        <f>'Datos de Entrada'!AX184*'Datos de Entrada'!AX185</f>
        <v>0</v>
      </c>
      <c r="AU26" s="69">
        <f>'Datos de Entrada'!AY184*'Datos de Entrada'!AY185</f>
        <v>0</v>
      </c>
      <c r="AV26" s="69">
        <f>'Datos de Entrada'!AZ184*'Datos de Entrada'!AZ185</f>
        <v>0</v>
      </c>
      <c r="AW26" s="69">
        <f>'Datos de Entrada'!BA184*'Datos de Entrada'!BA185</f>
        <v>0</v>
      </c>
      <c r="AX26" s="69">
        <f>'Datos de Entrada'!BB184*'Datos de Entrada'!BB185</f>
        <v>0</v>
      </c>
      <c r="AY26" s="69">
        <f>'Datos de Entrada'!BC184*'Datos de Entrada'!BC185</f>
        <v>0</v>
      </c>
      <c r="AZ26" s="69">
        <f>'Datos de Entrada'!BD184*'Datos de Entrada'!BD185</f>
        <v>0</v>
      </c>
      <c r="BA26" s="69">
        <f>'Datos de Entrada'!BE184*'Datos de Entrada'!BE185</f>
        <v>0</v>
      </c>
      <c r="BB26" s="69">
        <f>'Datos de Entrada'!BF184*'Datos de Entrada'!BF185</f>
        <v>0</v>
      </c>
      <c r="BC26" s="1"/>
    </row>
    <row r="27" spans="1:55" ht="15.75" customHeight="1" x14ac:dyDescent="0.35">
      <c r="A27" s="1"/>
      <c r="B27" t="str">
        <f>IF('Datos de Entrada'!C207&lt;&gt;"",'Datos de Entrada'!C207,"")</f>
        <v/>
      </c>
      <c r="C27" s="69">
        <f t="array" aca="1" ref="C27" ca="1">E27+NPV('Datos de Entrada'!$G$15,INDIRECT("F27:"&amp;ADDRESS(27,4+'Datos de Entrada'!$G$11)))</f>
        <v>0</v>
      </c>
      <c r="D27" s="101"/>
      <c r="E27" s="69">
        <f>'Datos de Entrada'!I186*'Datos de Entrada'!I187</f>
        <v>0</v>
      </c>
      <c r="F27" s="69">
        <f>'Datos de Entrada'!J186*'Datos de Entrada'!J187</f>
        <v>0</v>
      </c>
      <c r="G27" s="69">
        <f>'Datos de Entrada'!K186*'Datos de Entrada'!K187</f>
        <v>0</v>
      </c>
      <c r="H27" s="69">
        <f>'Datos de Entrada'!L186*'Datos de Entrada'!L187</f>
        <v>0</v>
      </c>
      <c r="I27" s="69">
        <f>'Datos de Entrada'!M186*'Datos de Entrada'!M187</f>
        <v>0</v>
      </c>
      <c r="J27" s="69">
        <f>'Datos de Entrada'!N186*'Datos de Entrada'!N187</f>
        <v>0</v>
      </c>
      <c r="K27" s="69">
        <f>'Datos de Entrada'!O186*'Datos de Entrada'!O187</f>
        <v>0</v>
      </c>
      <c r="L27" s="69">
        <f>'Datos de Entrada'!P186*'Datos de Entrada'!P187</f>
        <v>0</v>
      </c>
      <c r="M27" s="69">
        <f>'Datos de Entrada'!Q186*'Datos de Entrada'!Q187</f>
        <v>0</v>
      </c>
      <c r="N27" s="69">
        <f>'Datos de Entrada'!R186*'Datos de Entrada'!R187</f>
        <v>0</v>
      </c>
      <c r="O27" s="69">
        <f>'Datos de Entrada'!S186*'Datos de Entrada'!S187</f>
        <v>0</v>
      </c>
      <c r="P27" s="69">
        <f>'Datos de Entrada'!T186*'Datos de Entrada'!T187</f>
        <v>0</v>
      </c>
      <c r="Q27" s="69">
        <f>'Datos de Entrada'!U186*'Datos de Entrada'!U187</f>
        <v>0</v>
      </c>
      <c r="R27" s="69">
        <f>'Datos de Entrada'!V186*'Datos de Entrada'!V187</f>
        <v>0</v>
      </c>
      <c r="S27" s="69">
        <f>'Datos de Entrada'!W186*'Datos de Entrada'!W187</f>
        <v>0</v>
      </c>
      <c r="T27" s="69">
        <f>'Datos de Entrada'!X186*'Datos de Entrada'!X187</f>
        <v>0</v>
      </c>
      <c r="U27" s="69">
        <f>'Datos de Entrada'!Y186*'Datos de Entrada'!Y187</f>
        <v>0</v>
      </c>
      <c r="V27" s="69">
        <f>'Datos de Entrada'!Z186*'Datos de Entrada'!Z187</f>
        <v>0</v>
      </c>
      <c r="W27" s="69">
        <f>'Datos de Entrada'!AA186*'Datos de Entrada'!AA187</f>
        <v>0</v>
      </c>
      <c r="X27" s="69">
        <f>'Datos de Entrada'!AB186*'Datos de Entrada'!AB187</f>
        <v>0</v>
      </c>
      <c r="Y27" s="69">
        <f>'Datos de Entrada'!AC186*'Datos de Entrada'!AC187</f>
        <v>0</v>
      </c>
      <c r="Z27" s="69">
        <f>'Datos de Entrada'!AD186*'Datos de Entrada'!AD187</f>
        <v>0</v>
      </c>
      <c r="AA27" s="69">
        <f>'Datos de Entrada'!AE186*'Datos de Entrada'!AE187</f>
        <v>0</v>
      </c>
      <c r="AB27" s="69">
        <f>'Datos de Entrada'!AF186*'Datos de Entrada'!AF187</f>
        <v>0</v>
      </c>
      <c r="AC27" s="69">
        <f>'Datos de Entrada'!AG186*'Datos de Entrada'!AG187</f>
        <v>0</v>
      </c>
      <c r="AD27" s="69">
        <f>'Datos de Entrada'!AH186*'Datos de Entrada'!AH187</f>
        <v>0</v>
      </c>
      <c r="AE27" s="69">
        <f>'Datos de Entrada'!AI186*'Datos de Entrada'!AI187</f>
        <v>0</v>
      </c>
      <c r="AF27" s="69">
        <f>'Datos de Entrada'!AJ186*'Datos de Entrada'!AJ187</f>
        <v>0</v>
      </c>
      <c r="AG27" s="69">
        <f>'Datos de Entrada'!AK186*'Datos de Entrada'!AK187</f>
        <v>0</v>
      </c>
      <c r="AH27" s="69">
        <f>'Datos de Entrada'!AL186*'Datos de Entrada'!AL187</f>
        <v>0</v>
      </c>
      <c r="AI27" s="69">
        <f>'Datos de Entrada'!AM186*'Datos de Entrada'!AM187</f>
        <v>0</v>
      </c>
      <c r="AJ27" s="69">
        <f>'Datos de Entrada'!AN186*'Datos de Entrada'!AN187</f>
        <v>0</v>
      </c>
      <c r="AK27" s="69">
        <f>'Datos de Entrada'!AO186*'Datos de Entrada'!AO187</f>
        <v>0</v>
      </c>
      <c r="AL27" s="69">
        <f>'Datos de Entrada'!AP186*'Datos de Entrada'!AP187</f>
        <v>0</v>
      </c>
      <c r="AM27" s="69">
        <f>'Datos de Entrada'!AQ186*'Datos de Entrada'!AQ187</f>
        <v>0</v>
      </c>
      <c r="AN27" s="69">
        <f>'Datos de Entrada'!AR186*'Datos de Entrada'!AR187</f>
        <v>0</v>
      </c>
      <c r="AO27" s="69">
        <f>'Datos de Entrada'!AS186*'Datos de Entrada'!AS187</f>
        <v>0</v>
      </c>
      <c r="AP27" s="69">
        <f>'Datos de Entrada'!AT186*'Datos de Entrada'!AT187</f>
        <v>0</v>
      </c>
      <c r="AQ27" s="69">
        <f>'Datos de Entrada'!AU186*'Datos de Entrada'!AU187</f>
        <v>0</v>
      </c>
      <c r="AR27" s="69">
        <f>'Datos de Entrada'!AV186*'Datos de Entrada'!AV187</f>
        <v>0</v>
      </c>
      <c r="AS27" s="69">
        <f>'Datos de Entrada'!AW186*'Datos de Entrada'!AW187</f>
        <v>0</v>
      </c>
      <c r="AT27" s="69">
        <f>'Datos de Entrada'!AX186*'Datos de Entrada'!AX187</f>
        <v>0</v>
      </c>
      <c r="AU27" s="69">
        <f>'Datos de Entrada'!AY186*'Datos de Entrada'!AY187</f>
        <v>0</v>
      </c>
      <c r="AV27" s="69">
        <f>'Datos de Entrada'!AZ186*'Datos de Entrada'!AZ187</f>
        <v>0</v>
      </c>
      <c r="AW27" s="69">
        <f>'Datos de Entrada'!BA186*'Datos de Entrada'!BA187</f>
        <v>0</v>
      </c>
      <c r="AX27" s="69">
        <f>'Datos de Entrada'!BB186*'Datos de Entrada'!BB187</f>
        <v>0</v>
      </c>
      <c r="AY27" s="69">
        <f>'Datos de Entrada'!BC186*'Datos de Entrada'!BC187</f>
        <v>0</v>
      </c>
      <c r="AZ27" s="69">
        <f>'Datos de Entrada'!BD186*'Datos de Entrada'!BD187</f>
        <v>0</v>
      </c>
      <c r="BA27" s="69">
        <f>'Datos de Entrada'!BE186*'Datos de Entrada'!BE187</f>
        <v>0</v>
      </c>
      <c r="BB27" s="69">
        <f>'Datos de Entrada'!BF186*'Datos de Entrada'!BF187</f>
        <v>0</v>
      </c>
      <c r="BC27" s="1"/>
    </row>
    <row r="28" spans="1:55" ht="15.75" customHeight="1" x14ac:dyDescent="0.35">
      <c r="A28" s="1"/>
      <c r="B28" t="str">
        <f>IF('Datos de Entrada'!C208&lt;&gt;"",'Datos de Entrada'!C208,"")</f>
        <v/>
      </c>
      <c r="C28" s="69">
        <f t="array" aca="1" ref="C28" ca="1">E28+NPV('Datos de Entrada'!$G$15,INDIRECT("F28:"&amp;ADDRESS(28,4+'Datos de Entrada'!$G$11)))</f>
        <v>0</v>
      </c>
      <c r="D28" s="101"/>
      <c r="E28" s="69">
        <f>'Datos de Entrada'!I188*'Datos de Entrada'!I189</f>
        <v>0</v>
      </c>
      <c r="F28" s="69">
        <f>'Datos de Entrada'!J188*'Datos de Entrada'!J189</f>
        <v>0</v>
      </c>
      <c r="G28" s="69">
        <f>'Datos de Entrada'!K188*'Datos de Entrada'!K189</f>
        <v>0</v>
      </c>
      <c r="H28" s="69">
        <f>'Datos de Entrada'!L188*'Datos de Entrada'!L189</f>
        <v>0</v>
      </c>
      <c r="I28" s="69">
        <f>'Datos de Entrada'!M188*'Datos de Entrada'!M189</f>
        <v>0</v>
      </c>
      <c r="J28" s="69">
        <f>'Datos de Entrada'!N188*'Datos de Entrada'!N189</f>
        <v>0</v>
      </c>
      <c r="K28" s="69">
        <f>'Datos de Entrada'!O188*'Datos de Entrada'!O189</f>
        <v>0</v>
      </c>
      <c r="L28" s="69">
        <f>'Datos de Entrada'!P188*'Datos de Entrada'!P189</f>
        <v>0</v>
      </c>
      <c r="M28" s="69">
        <f>'Datos de Entrada'!Q188*'Datos de Entrada'!Q189</f>
        <v>0</v>
      </c>
      <c r="N28" s="69">
        <f>'Datos de Entrada'!R188*'Datos de Entrada'!R189</f>
        <v>0</v>
      </c>
      <c r="O28" s="69">
        <f>'Datos de Entrada'!S188*'Datos de Entrada'!S189</f>
        <v>0</v>
      </c>
      <c r="P28" s="69">
        <f>'Datos de Entrada'!T188*'Datos de Entrada'!T189</f>
        <v>0</v>
      </c>
      <c r="Q28" s="69">
        <f>'Datos de Entrada'!U188*'Datos de Entrada'!U189</f>
        <v>0</v>
      </c>
      <c r="R28" s="69">
        <f>'Datos de Entrada'!V188*'Datos de Entrada'!V189</f>
        <v>0</v>
      </c>
      <c r="S28" s="69">
        <f>'Datos de Entrada'!W188*'Datos de Entrada'!W189</f>
        <v>0</v>
      </c>
      <c r="T28" s="69">
        <f>'Datos de Entrada'!X188*'Datos de Entrada'!X189</f>
        <v>0</v>
      </c>
      <c r="U28" s="69">
        <f>'Datos de Entrada'!Y188*'Datos de Entrada'!Y189</f>
        <v>0</v>
      </c>
      <c r="V28" s="69">
        <f>'Datos de Entrada'!Z188*'Datos de Entrada'!Z189</f>
        <v>0</v>
      </c>
      <c r="W28" s="69">
        <f>'Datos de Entrada'!AA188*'Datos de Entrada'!AA189</f>
        <v>0</v>
      </c>
      <c r="X28" s="69">
        <f>'Datos de Entrada'!AB188*'Datos de Entrada'!AB189</f>
        <v>0</v>
      </c>
      <c r="Y28" s="69">
        <f>'Datos de Entrada'!AC188*'Datos de Entrada'!AC189</f>
        <v>0</v>
      </c>
      <c r="Z28" s="69">
        <f>'Datos de Entrada'!AD188*'Datos de Entrada'!AD189</f>
        <v>0</v>
      </c>
      <c r="AA28" s="69">
        <f>'Datos de Entrada'!AE188*'Datos de Entrada'!AE189</f>
        <v>0</v>
      </c>
      <c r="AB28" s="69">
        <f>'Datos de Entrada'!AF188*'Datos de Entrada'!AF189</f>
        <v>0</v>
      </c>
      <c r="AC28" s="69">
        <f>'Datos de Entrada'!AG188*'Datos de Entrada'!AG189</f>
        <v>0</v>
      </c>
      <c r="AD28" s="69">
        <f>'Datos de Entrada'!AH188*'Datos de Entrada'!AH189</f>
        <v>0</v>
      </c>
      <c r="AE28" s="69">
        <f>'Datos de Entrada'!AI188*'Datos de Entrada'!AI189</f>
        <v>0</v>
      </c>
      <c r="AF28" s="69">
        <f>'Datos de Entrada'!AJ188*'Datos de Entrada'!AJ189</f>
        <v>0</v>
      </c>
      <c r="AG28" s="69">
        <f>'Datos de Entrada'!AK188*'Datos de Entrada'!AK189</f>
        <v>0</v>
      </c>
      <c r="AH28" s="69">
        <f>'Datos de Entrada'!AL188*'Datos de Entrada'!AL189</f>
        <v>0</v>
      </c>
      <c r="AI28" s="69">
        <f>'Datos de Entrada'!AM188*'Datos de Entrada'!AM189</f>
        <v>0</v>
      </c>
      <c r="AJ28" s="69">
        <f>'Datos de Entrada'!AN188*'Datos de Entrada'!AN189</f>
        <v>0</v>
      </c>
      <c r="AK28" s="69">
        <f>'Datos de Entrada'!AO188*'Datos de Entrada'!AO189</f>
        <v>0</v>
      </c>
      <c r="AL28" s="69">
        <f>'Datos de Entrada'!AP188*'Datos de Entrada'!AP189</f>
        <v>0</v>
      </c>
      <c r="AM28" s="69">
        <f>'Datos de Entrada'!AQ188*'Datos de Entrada'!AQ189</f>
        <v>0</v>
      </c>
      <c r="AN28" s="69">
        <f>'Datos de Entrada'!AR188*'Datos de Entrada'!AR189</f>
        <v>0</v>
      </c>
      <c r="AO28" s="69">
        <f>'Datos de Entrada'!AS188*'Datos de Entrada'!AS189</f>
        <v>0</v>
      </c>
      <c r="AP28" s="69">
        <f>'Datos de Entrada'!AT188*'Datos de Entrada'!AT189</f>
        <v>0</v>
      </c>
      <c r="AQ28" s="69">
        <f>'Datos de Entrada'!AU188*'Datos de Entrada'!AU189</f>
        <v>0</v>
      </c>
      <c r="AR28" s="69">
        <f>'Datos de Entrada'!AV188*'Datos de Entrada'!AV189</f>
        <v>0</v>
      </c>
      <c r="AS28" s="69">
        <f>'Datos de Entrada'!AW188*'Datos de Entrada'!AW189</f>
        <v>0</v>
      </c>
      <c r="AT28" s="69">
        <f>'Datos de Entrada'!AX188*'Datos de Entrada'!AX189</f>
        <v>0</v>
      </c>
      <c r="AU28" s="69">
        <f>'Datos de Entrada'!AY188*'Datos de Entrada'!AY189</f>
        <v>0</v>
      </c>
      <c r="AV28" s="69">
        <f>'Datos de Entrada'!AZ188*'Datos de Entrada'!AZ189</f>
        <v>0</v>
      </c>
      <c r="AW28" s="69">
        <f>'Datos de Entrada'!BA188*'Datos de Entrada'!BA189</f>
        <v>0</v>
      </c>
      <c r="AX28" s="69">
        <f>'Datos de Entrada'!BB188*'Datos de Entrada'!BB189</f>
        <v>0</v>
      </c>
      <c r="AY28" s="69">
        <f>'Datos de Entrada'!BC188*'Datos de Entrada'!BC189</f>
        <v>0</v>
      </c>
      <c r="AZ28" s="69">
        <f>'Datos de Entrada'!BD188*'Datos de Entrada'!BD189</f>
        <v>0</v>
      </c>
      <c r="BA28" s="69">
        <f>'Datos de Entrada'!BE188*'Datos de Entrada'!BE189</f>
        <v>0</v>
      </c>
      <c r="BB28" s="69">
        <f>'Datos de Entrada'!BF188*'Datos de Entrada'!BF189</f>
        <v>0</v>
      </c>
      <c r="BC28" s="1"/>
    </row>
    <row r="29" spans="1:55" ht="15.75" customHeight="1" x14ac:dyDescent="0.35">
      <c r="A29" s="1"/>
      <c r="B29" t="str">
        <f>IF('Datos de Entrada'!C209&lt;&gt;"",'Datos de Entrada'!C209,"")</f>
        <v/>
      </c>
      <c r="C29" s="69">
        <f t="array" aca="1" ref="C29" ca="1">E29+NPV('Datos de Entrada'!$G$15,INDIRECT("F29:"&amp;ADDRESS(29,4+'Datos de Entrada'!$G$11)))</f>
        <v>0</v>
      </c>
      <c r="D29" s="101"/>
      <c r="E29" s="69">
        <f>'Datos de Entrada'!I190*'Datos de Entrada'!I191</f>
        <v>0</v>
      </c>
      <c r="F29" s="69">
        <f>'Datos de Entrada'!J190*'Datos de Entrada'!J191</f>
        <v>0</v>
      </c>
      <c r="G29" s="69">
        <f>'Datos de Entrada'!K190*'Datos de Entrada'!K191</f>
        <v>0</v>
      </c>
      <c r="H29" s="69">
        <f>'Datos de Entrada'!L190*'Datos de Entrada'!L191</f>
        <v>0</v>
      </c>
      <c r="I29" s="69">
        <f>'Datos de Entrada'!M190*'Datos de Entrada'!M191</f>
        <v>0</v>
      </c>
      <c r="J29" s="69">
        <f>'Datos de Entrada'!N190*'Datos de Entrada'!N191</f>
        <v>0</v>
      </c>
      <c r="K29" s="69">
        <f>'Datos de Entrada'!O190*'Datos de Entrada'!O191</f>
        <v>0</v>
      </c>
      <c r="L29" s="69">
        <f>'Datos de Entrada'!P190*'Datos de Entrada'!P191</f>
        <v>0</v>
      </c>
      <c r="M29" s="69">
        <f>'Datos de Entrada'!Q190*'Datos de Entrada'!Q191</f>
        <v>0</v>
      </c>
      <c r="N29" s="69">
        <f>'Datos de Entrada'!R190*'Datos de Entrada'!R191</f>
        <v>0</v>
      </c>
      <c r="O29" s="69">
        <f>'Datos de Entrada'!S190*'Datos de Entrada'!S191</f>
        <v>0</v>
      </c>
      <c r="P29" s="69">
        <f>'Datos de Entrada'!T190*'Datos de Entrada'!T191</f>
        <v>0</v>
      </c>
      <c r="Q29" s="69">
        <f>'Datos de Entrada'!U190*'Datos de Entrada'!U191</f>
        <v>0</v>
      </c>
      <c r="R29" s="69">
        <f>'Datos de Entrada'!V190*'Datos de Entrada'!V191</f>
        <v>0</v>
      </c>
      <c r="S29" s="69">
        <f>'Datos de Entrada'!W190*'Datos de Entrada'!W191</f>
        <v>0</v>
      </c>
      <c r="T29" s="69">
        <f>'Datos de Entrada'!X190*'Datos de Entrada'!X191</f>
        <v>0</v>
      </c>
      <c r="U29" s="69">
        <f>'Datos de Entrada'!Y190*'Datos de Entrada'!Y191</f>
        <v>0</v>
      </c>
      <c r="V29" s="69">
        <f>'Datos de Entrada'!Z190*'Datos de Entrada'!Z191</f>
        <v>0</v>
      </c>
      <c r="W29" s="69">
        <f>'Datos de Entrada'!AA190*'Datos de Entrada'!AA191</f>
        <v>0</v>
      </c>
      <c r="X29" s="69">
        <f>'Datos de Entrada'!AB190*'Datos de Entrada'!AB191</f>
        <v>0</v>
      </c>
      <c r="Y29" s="69">
        <f>'Datos de Entrada'!AC190*'Datos de Entrada'!AC191</f>
        <v>0</v>
      </c>
      <c r="Z29" s="69">
        <f>'Datos de Entrada'!AD190*'Datos de Entrada'!AD191</f>
        <v>0</v>
      </c>
      <c r="AA29" s="69">
        <f>'Datos de Entrada'!AE190*'Datos de Entrada'!AE191</f>
        <v>0</v>
      </c>
      <c r="AB29" s="69">
        <f>'Datos de Entrada'!AF190*'Datos de Entrada'!AF191</f>
        <v>0</v>
      </c>
      <c r="AC29" s="69">
        <f>'Datos de Entrada'!AG190*'Datos de Entrada'!AG191</f>
        <v>0</v>
      </c>
      <c r="AD29" s="69">
        <f>'Datos de Entrada'!AH190*'Datos de Entrada'!AH191</f>
        <v>0</v>
      </c>
      <c r="AE29" s="69">
        <f>'Datos de Entrada'!AI190*'Datos de Entrada'!AI191</f>
        <v>0</v>
      </c>
      <c r="AF29" s="69">
        <f>'Datos de Entrada'!AJ190*'Datos de Entrada'!AJ191</f>
        <v>0</v>
      </c>
      <c r="AG29" s="69">
        <f>'Datos de Entrada'!AK190*'Datos de Entrada'!AK191</f>
        <v>0</v>
      </c>
      <c r="AH29" s="69">
        <f>'Datos de Entrada'!AL190*'Datos de Entrada'!AL191</f>
        <v>0</v>
      </c>
      <c r="AI29" s="69">
        <f>'Datos de Entrada'!AM190*'Datos de Entrada'!AM191</f>
        <v>0</v>
      </c>
      <c r="AJ29" s="69">
        <f>'Datos de Entrada'!AN190*'Datos de Entrada'!AN191</f>
        <v>0</v>
      </c>
      <c r="AK29" s="69">
        <f>'Datos de Entrada'!AO190*'Datos de Entrada'!AO191</f>
        <v>0</v>
      </c>
      <c r="AL29" s="69">
        <f>'Datos de Entrada'!AP190*'Datos de Entrada'!AP191</f>
        <v>0</v>
      </c>
      <c r="AM29" s="69">
        <f>'Datos de Entrada'!AQ190*'Datos de Entrada'!AQ191</f>
        <v>0</v>
      </c>
      <c r="AN29" s="69">
        <f>'Datos de Entrada'!AR190*'Datos de Entrada'!AR191</f>
        <v>0</v>
      </c>
      <c r="AO29" s="69">
        <f>'Datos de Entrada'!AS190*'Datos de Entrada'!AS191</f>
        <v>0</v>
      </c>
      <c r="AP29" s="69">
        <f>'Datos de Entrada'!AT190*'Datos de Entrada'!AT191</f>
        <v>0</v>
      </c>
      <c r="AQ29" s="69">
        <f>'Datos de Entrada'!AU190*'Datos de Entrada'!AU191</f>
        <v>0</v>
      </c>
      <c r="AR29" s="69">
        <f>'Datos de Entrada'!AV190*'Datos de Entrada'!AV191</f>
        <v>0</v>
      </c>
      <c r="AS29" s="69">
        <f>'Datos de Entrada'!AW190*'Datos de Entrada'!AW191</f>
        <v>0</v>
      </c>
      <c r="AT29" s="69">
        <f>'Datos de Entrada'!AX190*'Datos de Entrada'!AX191</f>
        <v>0</v>
      </c>
      <c r="AU29" s="69">
        <f>'Datos de Entrada'!AY190*'Datos de Entrada'!AY191</f>
        <v>0</v>
      </c>
      <c r="AV29" s="69">
        <f>'Datos de Entrada'!AZ190*'Datos de Entrada'!AZ191</f>
        <v>0</v>
      </c>
      <c r="AW29" s="69">
        <f>'Datos de Entrada'!BA190*'Datos de Entrada'!BA191</f>
        <v>0</v>
      </c>
      <c r="AX29" s="69">
        <f>'Datos de Entrada'!BB190*'Datos de Entrada'!BB191</f>
        <v>0</v>
      </c>
      <c r="AY29" s="69">
        <f>'Datos de Entrada'!BC190*'Datos de Entrada'!BC191</f>
        <v>0</v>
      </c>
      <c r="AZ29" s="69">
        <f>'Datos de Entrada'!BD190*'Datos de Entrada'!BD191</f>
        <v>0</v>
      </c>
      <c r="BA29" s="69">
        <f>'Datos de Entrada'!BE190*'Datos de Entrada'!BE191</f>
        <v>0</v>
      </c>
      <c r="BB29" s="69">
        <f>'Datos de Entrada'!BF190*'Datos de Entrada'!BF191</f>
        <v>0</v>
      </c>
      <c r="BC29" s="1"/>
    </row>
    <row r="30" spans="1:55" ht="15.75" customHeight="1" x14ac:dyDescent="0.35">
      <c r="A30" s="1"/>
      <c r="B30" t="str">
        <f>IF('Datos de Entrada'!C210&lt;&gt;"",'Datos de Entrada'!C210,"")</f>
        <v/>
      </c>
      <c r="C30" s="69">
        <f t="array" aca="1" ref="C30" ca="1">E30+NPV('Datos de Entrada'!$G$15,INDIRECT("F30:"&amp;ADDRESS(30,4+'Datos de Entrada'!$G$11)))</f>
        <v>0</v>
      </c>
      <c r="D30" s="101"/>
      <c r="E30" s="69">
        <f>'Datos de Entrada'!I192*'Datos de Entrada'!I193</f>
        <v>0</v>
      </c>
      <c r="F30" s="69">
        <f>'Datos de Entrada'!J192*'Datos de Entrada'!J193</f>
        <v>0</v>
      </c>
      <c r="G30" s="69">
        <f>'Datos de Entrada'!K192*'Datos de Entrada'!K193</f>
        <v>0</v>
      </c>
      <c r="H30" s="69">
        <f>'Datos de Entrada'!L192*'Datos de Entrada'!L193</f>
        <v>0</v>
      </c>
      <c r="I30" s="69">
        <f>'Datos de Entrada'!M192*'Datos de Entrada'!M193</f>
        <v>0</v>
      </c>
      <c r="J30" s="69">
        <f>'Datos de Entrada'!N192*'Datos de Entrada'!N193</f>
        <v>0</v>
      </c>
      <c r="K30" s="69">
        <f>'Datos de Entrada'!O192*'Datos de Entrada'!O193</f>
        <v>0</v>
      </c>
      <c r="L30" s="69">
        <f>'Datos de Entrada'!P192*'Datos de Entrada'!P193</f>
        <v>0</v>
      </c>
      <c r="M30" s="69">
        <f>'Datos de Entrada'!Q192*'Datos de Entrada'!Q193</f>
        <v>0</v>
      </c>
      <c r="N30" s="69">
        <f>'Datos de Entrada'!R192*'Datos de Entrada'!R193</f>
        <v>0</v>
      </c>
      <c r="O30" s="69">
        <f>'Datos de Entrada'!S192*'Datos de Entrada'!S193</f>
        <v>0</v>
      </c>
      <c r="P30" s="69">
        <f>'Datos de Entrada'!T192*'Datos de Entrada'!T193</f>
        <v>0</v>
      </c>
      <c r="Q30" s="69">
        <f>'Datos de Entrada'!U192*'Datos de Entrada'!U193</f>
        <v>0</v>
      </c>
      <c r="R30" s="69">
        <f>'Datos de Entrada'!V192*'Datos de Entrada'!V193</f>
        <v>0</v>
      </c>
      <c r="S30" s="69">
        <f>'Datos de Entrada'!W192*'Datos de Entrada'!W193</f>
        <v>0</v>
      </c>
      <c r="T30" s="69">
        <f>'Datos de Entrada'!X192*'Datos de Entrada'!X193</f>
        <v>0</v>
      </c>
      <c r="U30" s="69">
        <f>'Datos de Entrada'!Y192*'Datos de Entrada'!Y193</f>
        <v>0</v>
      </c>
      <c r="V30" s="69">
        <f>'Datos de Entrada'!Z192*'Datos de Entrada'!Z193</f>
        <v>0</v>
      </c>
      <c r="W30" s="69">
        <f>'Datos de Entrada'!AA192*'Datos de Entrada'!AA193</f>
        <v>0</v>
      </c>
      <c r="X30" s="69">
        <f>'Datos de Entrada'!AB192*'Datos de Entrada'!AB193</f>
        <v>0</v>
      </c>
      <c r="Y30" s="69">
        <f>'Datos de Entrada'!AC192*'Datos de Entrada'!AC193</f>
        <v>0</v>
      </c>
      <c r="Z30" s="69">
        <f>'Datos de Entrada'!AD192*'Datos de Entrada'!AD193</f>
        <v>0</v>
      </c>
      <c r="AA30" s="69">
        <f>'Datos de Entrada'!AE192*'Datos de Entrada'!AE193</f>
        <v>0</v>
      </c>
      <c r="AB30" s="69">
        <f>'Datos de Entrada'!AF192*'Datos de Entrada'!AF193</f>
        <v>0</v>
      </c>
      <c r="AC30" s="69">
        <f>'Datos de Entrada'!AG192*'Datos de Entrada'!AG193</f>
        <v>0</v>
      </c>
      <c r="AD30" s="69">
        <f>'Datos de Entrada'!AH192*'Datos de Entrada'!AH193</f>
        <v>0</v>
      </c>
      <c r="AE30" s="69">
        <f>'Datos de Entrada'!AI192*'Datos de Entrada'!AI193</f>
        <v>0</v>
      </c>
      <c r="AF30" s="69">
        <f>'Datos de Entrada'!AJ192*'Datos de Entrada'!AJ193</f>
        <v>0</v>
      </c>
      <c r="AG30" s="69">
        <f>'Datos de Entrada'!AK192*'Datos de Entrada'!AK193</f>
        <v>0</v>
      </c>
      <c r="AH30" s="69">
        <f>'Datos de Entrada'!AL192*'Datos de Entrada'!AL193</f>
        <v>0</v>
      </c>
      <c r="AI30" s="69">
        <f>'Datos de Entrada'!AM192*'Datos de Entrada'!AM193</f>
        <v>0</v>
      </c>
      <c r="AJ30" s="69">
        <f>'Datos de Entrada'!AN192*'Datos de Entrada'!AN193</f>
        <v>0</v>
      </c>
      <c r="AK30" s="69">
        <f>'Datos de Entrada'!AO192*'Datos de Entrada'!AO193</f>
        <v>0</v>
      </c>
      <c r="AL30" s="69">
        <f>'Datos de Entrada'!AP192*'Datos de Entrada'!AP193</f>
        <v>0</v>
      </c>
      <c r="AM30" s="69">
        <f>'Datos de Entrada'!AQ192*'Datos de Entrada'!AQ193</f>
        <v>0</v>
      </c>
      <c r="AN30" s="69">
        <f>'Datos de Entrada'!AR192*'Datos de Entrada'!AR193</f>
        <v>0</v>
      </c>
      <c r="AO30" s="69">
        <f>'Datos de Entrada'!AS192*'Datos de Entrada'!AS193</f>
        <v>0</v>
      </c>
      <c r="AP30" s="69">
        <f>'Datos de Entrada'!AT192*'Datos de Entrada'!AT193</f>
        <v>0</v>
      </c>
      <c r="AQ30" s="69">
        <f>'Datos de Entrada'!AU192*'Datos de Entrada'!AU193</f>
        <v>0</v>
      </c>
      <c r="AR30" s="69">
        <f>'Datos de Entrada'!AV192*'Datos de Entrada'!AV193</f>
        <v>0</v>
      </c>
      <c r="AS30" s="69">
        <f>'Datos de Entrada'!AW192*'Datos de Entrada'!AW193</f>
        <v>0</v>
      </c>
      <c r="AT30" s="69">
        <f>'Datos de Entrada'!AX192*'Datos de Entrada'!AX193</f>
        <v>0</v>
      </c>
      <c r="AU30" s="69">
        <f>'Datos de Entrada'!AY192*'Datos de Entrada'!AY193</f>
        <v>0</v>
      </c>
      <c r="AV30" s="69">
        <f>'Datos de Entrada'!AZ192*'Datos de Entrada'!AZ193</f>
        <v>0</v>
      </c>
      <c r="AW30" s="69">
        <f>'Datos de Entrada'!BA192*'Datos de Entrada'!BA193</f>
        <v>0</v>
      </c>
      <c r="AX30" s="69">
        <f>'Datos de Entrada'!BB192*'Datos de Entrada'!BB193</f>
        <v>0</v>
      </c>
      <c r="AY30" s="69">
        <f>'Datos de Entrada'!BC192*'Datos de Entrada'!BC193</f>
        <v>0</v>
      </c>
      <c r="AZ30" s="69">
        <f>'Datos de Entrada'!BD192*'Datos de Entrada'!BD193</f>
        <v>0</v>
      </c>
      <c r="BA30" s="69">
        <f>'Datos de Entrada'!BE192*'Datos de Entrada'!BE193</f>
        <v>0</v>
      </c>
      <c r="BB30" s="69">
        <f>'Datos de Entrada'!BF192*'Datos de Entrada'!BF193</f>
        <v>0</v>
      </c>
      <c r="BC30" s="1"/>
    </row>
    <row r="31" spans="1:55" ht="15.75" customHeight="1" x14ac:dyDescent="0.35">
      <c r="A31" s="1"/>
      <c r="B31" t="str">
        <f>IF('Datos de Entrada'!C211&lt;&gt;"",'Datos de Entrada'!C211,"")</f>
        <v/>
      </c>
      <c r="C31" s="69">
        <f t="array" aca="1" ref="C31" ca="1">E31+NPV('Datos de Entrada'!$G$15,INDIRECT("F31:"&amp;ADDRESS(31,4+'Datos de Entrada'!$G$11)))</f>
        <v>0</v>
      </c>
      <c r="D31" s="101"/>
      <c r="E31" s="69">
        <f>'Datos de Entrada'!I194*'Datos de Entrada'!I195</f>
        <v>0</v>
      </c>
      <c r="F31" s="69">
        <f>'Datos de Entrada'!J194*'Datos de Entrada'!J195</f>
        <v>0</v>
      </c>
      <c r="G31" s="69">
        <f>'Datos de Entrada'!K194*'Datos de Entrada'!K195</f>
        <v>0</v>
      </c>
      <c r="H31" s="69">
        <f>'Datos de Entrada'!L194*'Datos de Entrada'!L195</f>
        <v>0</v>
      </c>
      <c r="I31" s="69">
        <f>'Datos de Entrada'!M194*'Datos de Entrada'!M195</f>
        <v>0</v>
      </c>
      <c r="J31" s="69">
        <f>'Datos de Entrada'!N194*'Datos de Entrada'!N195</f>
        <v>0</v>
      </c>
      <c r="K31" s="69">
        <f>'Datos de Entrada'!O194*'Datos de Entrada'!O195</f>
        <v>0</v>
      </c>
      <c r="L31" s="69">
        <f>'Datos de Entrada'!P194*'Datos de Entrada'!P195</f>
        <v>0</v>
      </c>
      <c r="M31" s="69">
        <f>'Datos de Entrada'!Q194*'Datos de Entrada'!Q195</f>
        <v>0</v>
      </c>
      <c r="N31" s="69">
        <f>'Datos de Entrada'!R194*'Datos de Entrada'!R195</f>
        <v>0</v>
      </c>
      <c r="O31" s="69">
        <f>'Datos de Entrada'!S194*'Datos de Entrada'!S195</f>
        <v>0</v>
      </c>
      <c r="P31" s="69">
        <f>'Datos de Entrada'!T194*'Datos de Entrada'!T195</f>
        <v>0</v>
      </c>
      <c r="Q31" s="69">
        <f>'Datos de Entrada'!U194*'Datos de Entrada'!U195</f>
        <v>0</v>
      </c>
      <c r="R31" s="69">
        <f>'Datos de Entrada'!V194*'Datos de Entrada'!V195</f>
        <v>0</v>
      </c>
      <c r="S31" s="69">
        <f>'Datos de Entrada'!W194*'Datos de Entrada'!W195</f>
        <v>0</v>
      </c>
      <c r="T31" s="69">
        <f>'Datos de Entrada'!X194*'Datos de Entrada'!X195</f>
        <v>0</v>
      </c>
      <c r="U31" s="69">
        <f>'Datos de Entrada'!Y194*'Datos de Entrada'!Y195</f>
        <v>0</v>
      </c>
      <c r="V31" s="69">
        <f>'Datos de Entrada'!Z194*'Datos de Entrada'!Z195</f>
        <v>0</v>
      </c>
      <c r="W31" s="69">
        <f>'Datos de Entrada'!AA194*'Datos de Entrada'!AA195</f>
        <v>0</v>
      </c>
      <c r="X31" s="69">
        <f>'Datos de Entrada'!AB194*'Datos de Entrada'!AB195</f>
        <v>0</v>
      </c>
      <c r="Y31" s="69">
        <f>'Datos de Entrada'!AC194*'Datos de Entrada'!AC195</f>
        <v>0</v>
      </c>
      <c r="Z31" s="69">
        <f>'Datos de Entrada'!AD194*'Datos de Entrada'!AD195</f>
        <v>0</v>
      </c>
      <c r="AA31" s="69">
        <f>'Datos de Entrada'!AE194*'Datos de Entrada'!AE195</f>
        <v>0</v>
      </c>
      <c r="AB31" s="69">
        <f>'Datos de Entrada'!AF194*'Datos de Entrada'!AF195</f>
        <v>0</v>
      </c>
      <c r="AC31" s="69">
        <f>'Datos de Entrada'!AG194*'Datos de Entrada'!AG195</f>
        <v>0</v>
      </c>
      <c r="AD31" s="69">
        <f>'Datos de Entrada'!AH194*'Datos de Entrada'!AH195</f>
        <v>0</v>
      </c>
      <c r="AE31" s="69">
        <f>'Datos de Entrada'!AI194*'Datos de Entrada'!AI195</f>
        <v>0</v>
      </c>
      <c r="AF31" s="69">
        <f>'Datos de Entrada'!AJ194*'Datos de Entrada'!AJ195</f>
        <v>0</v>
      </c>
      <c r="AG31" s="69">
        <f>'Datos de Entrada'!AK194*'Datos de Entrada'!AK195</f>
        <v>0</v>
      </c>
      <c r="AH31" s="69">
        <f>'Datos de Entrada'!AL194*'Datos de Entrada'!AL195</f>
        <v>0</v>
      </c>
      <c r="AI31" s="69">
        <f>'Datos de Entrada'!AM194*'Datos de Entrada'!AM195</f>
        <v>0</v>
      </c>
      <c r="AJ31" s="69">
        <f>'Datos de Entrada'!AN194*'Datos de Entrada'!AN195</f>
        <v>0</v>
      </c>
      <c r="AK31" s="69">
        <f>'Datos de Entrada'!AO194*'Datos de Entrada'!AO195</f>
        <v>0</v>
      </c>
      <c r="AL31" s="69">
        <f>'Datos de Entrada'!AP194*'Datos de Entrada'!AP195</f>
        <v>0</v>
      </c>
      <c r="AM31" s="69">
        <f>'Datos de Entrada'!AQ194*'Datos de Entrada'!AQ195</f>
        <v>0</v>
      </c>
      <c r="AN31" s="69">
        <f>'Datos de Entrada'!AR194*'Datos de Entrada'!AR195</f>
        <v>0</v>
      </c>
      <c r="AO31" s="69">
        <f>'Datos de Entrada'!AS194*'Datos de Entrada'!AS195</f>
        <v>0</v>
      </c>
      <c r="AP31" s="69">
        <f>'Datos de Entrada'!AT194*'Datos de Entrada'!AT195</f>
        <v>0</v>
      </c>
      <c r="AQ31" s="69">
        <f>'Datos de Entrada'!AU194*'Datos de Entrada'!AU195</f>
        <v>0</v>
      </c>
      <c r="AR31" s="69">
        <f>'Datos de Entrada'!AV194*'Datos de Entrada'!AV195</f>
        <v>0</v>
      </c>
      <c r="AS31" s="69">
        <f>'Datos de Entrada'!AW194*'Datos de Entrada'!AW195</f>
        <v>0</v>
      </c>
      <c r="AT31" s="69">
        <f>'Datos de Entrada'!AX194*'Datos de Entrada'!AX195</f>
        <v>0</v>
      </c>
      <c r="AU31" s="69">
        <f>'Datos de Entrada'!AY194*'Datos de Entrada'!AY195</f>
        <v>0</v>
      </c>
      <c r="AV31" s="69">
        <f>'Datos de Entrada'!AZ194*'Datos de Entrada'!AZ195</f>
        <v>0</v>
      </c>
      <c r="AW31" s="69">
        <f>'Datos de Entrada'!BA194*'Datos de Entrada'!BA195</f>
        <v>0</v>
      </c>
      <c r="AX31" s="69">
        <f>'Datos de Entrada'!BB194*'Datos de Entrada'!BB195</f>
        <v>0</v>
      </c>
      <c r="AY31" s="69">
        <f>'Datos de Entrada'!BC194*'Datos de Entrada'!BC195</f>
        <v>0</v>
      </c>
      <c r="AZ31" s="69">
        <f>'Datos de Entrada'!BD194*'Datos de Entrada'!BD195</f>
        <v>0</v>
      </c>
      <c r="BA31" s="69">
        <f>'Datos de Entrada'!BE194*'Datos de Entrada'!BE195</f>
        <v>0</v>
      </c>
      <c r="BB31" s="69">
        <f>'Datos de Entrada'!BF194*'Datos de Entrada'!BF195</f>
        <v>0</v>
      </c>
      <c r="BC31" s="1"/>
    </row>
    <row r="32" spans="1:55" ht="15.75" customHeight="1" x14ac:dyDescent="0.35">
      <c r="A32" s="1"/>
      <c r="B32" s="102" t="s">
        <v>217</v>
      </c>
      <c r="C32" s="103">
        <f t="array" aca="1" ref="C32" ca="1">E32+NPV('Datos de Entrada'!$G$15,INDIRECT("F32:"&amp;ADDRESS(32,4+'Datos de Entrada'!$G$11)))</f>
        <v>0</v>
      </c>
      <c r="D32" s="101"/>
      <c r="E32" s="69">
        <f t="shared" ref="E32:AJ32" si="4">SUM(E17:E31)</f>
        <v>0</v>
      </c>
      <c r="F32" s="69">
        <f t="shared" si="4"/>
        <v>0</v>
      </c>
      <c r="G32" s="69">
        <f t="shared" si="4"/>
        <v>0</v>
      </c>
      <c r="H32" s="69">
        <f t="shared" si="4"/>
        <v>0</v>
      </c>
      <c r="I32" s="69">
        <f t="shared" si="4"/>
        <v>0</v>
      </c>
      <c r="J32" s="69">
        <f t="shared" si="4"/>
        <v>0</v>
      </c>
      <c r="K32" s="69">
        <f t="shared" si="4"/>
        <v>0</v>
      </c>
      <c r="L32" s="69">
        <f t="shared" si="4"/>
        <v>0</v>
      </c>
      <c r="M32" s="69">
        <f t="shared" si="4"/>
        <v>0</v>
      </c>
      <c r="N32" s="69">
        <f t="shared" si="4"/>
        <v>0</v>
      </c>
      <c r="O32" s="69">
        <f t="shared" si="4"/>
        <v>0</v>
      </c>
      <c r="P32" s="69">
        <f t="shared" si="4"/>
        <v>0</v>
      </c>
      <c r="Q32" s="69">
        <f t="shared" si="4"/>
        <v>0</v>
      </c>
      <c r="R32" s="69">
        <f t="shared" si="4"/>
        <v>0</v>
      </c>
      <c r="S32" s="69">
        <f t="shared" si="4"/>
        <v>0</v>
      </c>
      <c r="T32" s="69">
        <f t="shared" si="4"/>
        <v>0</v>
      </c>
      <c r="U32" s="69">
        <f t="shared" si="4"/>
        <v>0</v>
      </c>
      <c r="V32" s="69">
        <f t="shared" si="4"/>
        <v>0</v>
      </c>
      <c r="W32" s="69">
        <f t="shared" si="4"/>
        <v>0</v>
      </c>
      <c r="X32" s="69">
        <f t="shared" si="4"/>
        <v>0</v>
      </c>
      <c r="Y32" s="69">
        <f t="shared" si="4"/>
        <v>0</v>
      </c>
      <c r="Z32" s="69">
        <f t="shared" si="4"/>
        <v>0</v>
      </c>
      <c r="AA32" s="69">
        <f t="shared" si="4"/>
        <v>0</v>
      </c>
      <c r="AB32" s="69">
        <f t="shared" si="4"/>
        <v>0</v>
      </c>
      <c r="AC32" s="69">
        <f t="shared" si="4"/>
        <v>0</v>
      </c>
      <c r="AD32" s="69">
        <f t="shared" si="4"/>
        <v>0</v>
      </c>
      <c r="AE32" s="69">
        <f t="shared" si="4"/>
        <v>0</v>
      </c>
      <c r="AF32" s="69">
        <f t="shared" si="4"/>
        <v>0</v>
      </c>
      <c r="AG32" s="69">
        <f t="shared" si="4"/>
        <v>0</v>
      </c>
      <c r="AH32" s="69">
        <f t="shared" si="4"/>
        <v>0</v>
      </c>
      <c r="AI32" s="69">
        <f t="shared" si="4"/>
        <v>0</v>
      </c>
      <c r="AJ32" s="69">
        <f t="shared" si="4"/>
        <v>0</v>
      </c>
      <c r="AK32" s="69">
        <f t="shared" ref="AK32:BB32" si="5">SUM(AK17:AK31)</f>
        <v>0</v>
      </c>
      <c r="AL32" s="69">
        <f t="shared" si="5"/>
        <v>0</v>
      </c>
      <c r="AM32" s="69">
        <f t="shared" si="5"/>
        <v>0</v>
      </c>
      <c r="AN32" s="69">
        <f t="shared" si="5"/>
        <v>0</v>
      </c>
      <c r="AO32" s="69">
        <f t="shared" si="5"/>
        <v>0</v>
      </c>
      <c r="AP32" s="69">
        <f t="shared" si="5"/>
        <v>0</v>
      </c>
      <c r="AQ32" s="69">
        <f t="shared" si="5"/>
        <v>0</v>
      </c>
      <c r="AR32" s="69">
        <f t="shared" si="5"/>
        <v>0</v>
      </c>
      <c r="AS32" s="69">
        <f t="shared" si="5"/>
        <v>0</v>
      </c>
      <c r="AT32" s="69">
        <f t="shared" si="5"/>
        <v>0</v>
      </c>
      <c r="AU32" s="69">
        <f t="shared" si="5"/>
        <v>0</v>
      </c>
      <c r="AV32" s="69">
        <f t="shared" si="5"/>
        <v>0</v>
      </c>
      <c r="AW32" s="69">
        <f t="shared" si="5"/>
        <v>0</v>
      </c>
      <c r="AX32" s="69">
        <f t="shared" si="5"/>
        <v>0</v>
      </c>
      <c r="AY32" s="69">
        <f t="shared" si="5"/>
        <v>0</v>
      </c>
      <c r="AZ32" s="69">
        <f t="shared" si="5"/>
        <v>0</v>
      </c>
      <c r="BA32" s="69">
        <f t="shared" si="5"/>
        <v>0</v>
      </c>
      <c r="BB32" s="69">
        <f t="shared" si="5"/>
        <v>0</v>
      </c>
      <c r="BC32" s="1"/>
    </row>
    <row r="33" spans="1:55" ht="3.75" customHeight="1" x14ac:dyDescent="0.35">
      <c r="A33" s="1"/>
      <c r="B33" s="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
    </row>
    <row r="34" spans="1:55" ht="15.75" customHeight="1" x14ac:dyDescent="0.35">
      <c r="A34" s="1"/>
      <c r="B34" s="78" t="s">
        <v>252</v>
      </c>
      <c r="C34" s="105">
        <f t="array" aca="1" ref="C34" ca="1">E34+NPV('Datos de Entrada'!$G$15,INDIRECT("F34:"&amp;ADDRESS(34,4+'Datos de Entrada'!$G$11)))</f>
        <v>0</v>
      </c>
      <c r="D34" s="104"/>
      <c r="E34" s="69">
        <f t="shared" ref="E34:AJ34" si="6">E32+E15</f>
        <v>0</v>
      </c>
      <c r="F34" s="69">
        <f t="shared" si="6"/>
        <v>0</v>
      </c>
      <c r="G34" s="69">
        <f t="shared" si="6"/>
        <v>0</v>
      </c>
      <c r="H34" s="69">
        <f t="shared" si="6"/>
        <v>0</v>
      </c>
      <c r="I34" s="69">
        <f t="shared" si="6"/>
        <v>0</v>
      </c>
      <c r="J34" s="69">
        <f t="shared" si="6"/>
        <v>0</v>
      </c>
      <c r="K34" s="69">
        <f t="shared" si="6"/>
        <v>0</v>
      </c>
      <c r="L34" s="69">
        <f t="shared" si="6"/>
        <v>0</v>
      </c>
      <c r="M34" s="69">
        <f t="shared" si="6"/>
        <v>0</v>
      </c>
      <c r="N34" s="69">
        <f t="shared" si="6"/>
        <v>0</v>
      </c>
      <c r="O34" s="69">
        <f t="shared" si="6"/>
        <v>0</v>
      </c>
      <c r="P34" s="69">
        <f t="shared" si="6"/>
        <v>0</v>
      </c>
      <c r="Q34" s="69">
        <f t="shared" si="6"/>
        <v>0</v>
      </c>
      <c r="R34" s="69">
        <f t="shared" si="6"/>
        <v>0</v>
      </c>
      <c r="S34" s="69">
        <f t="shared" si="6"/>
        <v>0</v>
      </c>
      <c r="T34" s="69">
        <f t="shared" si="6"/>
        <v>0</v>
      </c>
      <c r="U34" s="69">
        <f t="shared" si="6"/>
        <v>0</v>
      </c>
      <c r="V34" s="69">
        <f t="shared" si="6"/>
        <v>0</v>
      </c>
      <c r="W34" s="69">
        <f t="shared" si="6"/>
        <v>0</v>
      </c>
      <c r="X34" s="69">
        <f t="shared" si="6"/>
        <v>0</v>
      </c>
      <c r="Y34" s="69">
        <f t="shared" si="6"/>
        <v>0</v>
      </c>
      <c r="Z34" s="69">
        <f t="shared" si="6"/>
        <v>0</v>
      </c>
      <c r="AA34" s="69">
        <f t="shared" si="6"/>
        <v>0</v>
      </c>
      <c r="AB34" s="69">
        <f t="shared" si="6"/>
        <v>0</v>
      </c>
      <c r="AC34" s="69">
        <f t="shared" si="6"/>
        <v>0</v>
      </c>
      <c r="AD34" s="69">
        <f t="shared" si="6"/>
        <v>0</v>
      </c>
      <c r="AE34" s="69">
        <f t="shared" si="6"/>
        <v>0</v>
      </c>
      <c r="AF34" s="69">
        <f t="shared" si="6"/>
        <v>0</v>
      </c>
      <c r="AG34" s="69">
        <f t="shared" si="6"/>
        <v>0</v>
      </c>
      <c r="AH34" s="69">
        <f t="shared" si="6"/>
        <v>0</v>
      </c>
      <c r="AI34" s="69">
        <f t="shared" si="6"/>
        <v>0</v>
      </c>
      <c r="AJ34" s="69">
        <f t="shared" si="6"/>
        <v>0</v>
      </c>
      <c r="AK34" s="69">
        <f t="shared" ref="AK34:BB34" si="7">AK32+AK15</f>
        <v>0</v>
      </c>
      <c r="AL34" s="69">
        <f t="shared" si="7"/>
        <v>0</v>
      </c>
      <c r="AM34" s="69">
        <f t="shared" si="7"/>
        <v>0</v>
      </c>
      <c r="AN34" s="69">
        <f t="shared" si="7"/>
        <v>0</v>
      </c>
      <c r="AO34" s="69">
        <f t="shared" si="7"/>
        <v>0</v>
      </c>
      <c r="AP34" s="69">
        <f t="shared" si="7"/>
        <v>0</v>
      </c>
      <c r="AQ34" s="69">
        <f t="shared" si="7"/>
        <v>0</v>
      </c>
      <c r="AR34" s="69">
        <f t="shared" si="7"/>
        <v>0</v>
      </c>
      <c r="AS34" s="69">
        <f t="shared" si="7"/>
        <v>0</v>
      </c>
      <c r="AT34" s="69">
        <f t="shared" si="7"/>
        <v>0</v>
      </c>
      <c r="AU34" s="69">
        <f t="shared" si="7"/>
        <v>0</v>
      </c>
      <c r="AV34" s="69">
        <f t="shared" si="7"/>
        <v>0</v>
      </c>
      <c r="AW34" s="69">
        <f t="shared" si="7"/>
        <v>0</v>
      </c>
      <c r="AX34" s="69">
        <f t="shared" si="7"/>
        <v>0</v>
      </c>
      <c r="AY34" s="69">
        <f t="shared" si="7"/>
        <v>0</v>
      </c>
      <c r="AZ34" s="69">
        <f t="shared" si="7"/>
        <v>0</v>
      </c>
      <c r="BA34" s="69">
        <f t="shared" si="7"/>
        <v>0</v>
      </c>
      <c r="BB34" s="69">
        <f t="shared" si="7"/>
        <v>0</v>
      </c>
      <c r="BC34" s="1"/>
    </row>
    <row r="35" spans="1:55" ht="15.75" customHeight="1" x14ac:dyDescent="0.35">
      <c r="A35" s="1"/>
      <c r="B35" s="78" t="s">
        <v>253</v>
      </c>
      <c r="C35" s="106" t="e">
        <f ca="1">IRR(INDIRECT("E34:"&amp;ADDRESS(34,4+'Datos de Entrada'!$G$11)))</f>
        <v>#NUM!</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ht="15.75" customHeight="1" x14ac:dyDescent="0.35">
      <c r="A36" s="1"/>
      <c r="B36" s="132" t="s">
        <v>395</v>
      </c>
      <c r="C36" s="107" t="e">
        <f ca="1">C32/-C15</f>
        <v>#DIV/0!</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row r="38" spans="1:55"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row>
    <row r="39" spans="1:55"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row>
    <row r="40" spans="1:55"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row>
  </sheetData>
  <mergeCells count="3">
    <mergeCell ref="C6:E7"/>
    <mergeCell ref="C3:K5"/>
    <mergeCell ref="F6:K7"/>
  </mergeCells>
  <pageMargins left="0.25" right="0.25" top="1.1437499999999998" bottom="1.1437499999999998" header="0.75" footer="0.75"/>
  <pageSetup paperSize="9" fitToWidth="0" fitToHeight="0" orientation="landscape" r:id="rId1"/>
  <headerFooter alignWithMargins="0"/>
  <colBreaks count="1" manualBreakCount="1">
    <brk id="1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M22"/>
  <sheetViews>
    <sheetView showGridLines="0" zoomScale="80" zoomScaleNormal="80" workbookViewId="0">
      <selection activeCell="F11" sqref="F11"/>
    </sheetView>
  </sheetViews>
  <sheetFormatPr baseColWidth="10" defaultColWidth="11.08203125" defaultRowHeight="15" customHeight="1" x14ac:dyDescent="0.3"/>
  <cols>
    <col min="1" max="1" width="3.58203125" customWidth="1"/>
    <col min="2" max="2" width="25.5" customWidth="1"/>
    <col min="3" max="3" width="15.83203125" customWidth="1"/>
    <col min="4" max="4" width="0.58203125" customWidth="1"/>
    <col min="5" max="5" width="12.58203125" customWidth="1"/>
    <col min="6" max="6" width="18.1640625" customWidth="1"/>
    <col min="7" max="7" width="12.58203125" customWidth="1"/>
    <col min="8" max="9" width="11.33203125" customWidth="1"/>
    <col min="10" max="13" width="7.58203125" customWidth="1"/>
  </cols>
  <sheetData>
    <row r="1" spans="1:13" ht="14.5" x14ac:dyDescent="0.35">
      <c r="A1" s="1"/>
      <c r="B1" s="1"/>
      <c r="C1" s="1"/>
      <c r="D1" s="1"/>
      <c r="E1" s="1"/>
      <c r="F1" s="1"/>
      <c r="G1" s="1"/>
      <c r="H1" s="1"/>
      <c r="I1" s="1"/>
      <c r="J1" s="1"/>
      <c r="K1" s="1"/>
      <c r="L1" s="1"/>
      <c r="M1" s="1"/>
    </row>
    <row r="2" spans="1:13" ht="15" customHeight="1" x14ac:dyDescent="0.35">
      <c r="A2" s="1"/>
      <c r="B2" s="1"/>
      <c r="C2" s="1"/>
      <c r="D2" s="1"/>
      <c r="E2" s="1"/>
      <c r="F2" s="1"/>
      <c r="G2" s="1"/>
      <c r="H2" s="1"/>
      <c r="I2" s="1"/>
      <c r="J2" s="1"/>
      <c r="K2" s="1"/>
      <c r="L2" s="1"/>
      <c r="M2" s="1"/>
    </row>
    <row r="3" spans="1:13" ht="15" customHeight="1" x14ac:dyDescent="0.35">
      <c r="A3" s="1"/>
      <c r="B3" s="1"/>
      <c r="C3" s="359" t="s">
        <v>407</v>
      </c>
      <c r="D3" s="359"/>
      <c r="E3" s="359"/>
      <c r="F3" s="359"/>
      <c r="G3" s="359"/>
      <c r="H3" s="1"/>
      <c r="I3" s="1"/>
      <c r="J3" s="1"/>
      <c r="K3" s="1"/>
      <c r="L3" s="1"/>
      <c r="M3" s="1"/>
    </row>
    <row r="4" spans="1:13" ht="15" customHeight="1" x14ac:dyDescent="0.35">
      <c r="A4" s="1"/>
      <c r="B4" s="1"/>
      <c r="C4" s="359"/>
      <c r="D4" s="359"/>
      <c r="E4" s="359"/>
      <c r="F4" s="359"/>
      <c r="G4" s="359"/>
      <c r="H4" s="1"/>
      <c r="I4" s="1"/>
      <c r="J4" s="1"/>
      <c r="K4" s="1"/>
      <c r="L4" s="1"/>
      <c r="M4" s="1"/>
    </row>
    <row r="5" spans="1:13" ht="31" customHeight="1" x14ac:dyDescent="0.35">
      <c r="A5" s="1"/>
      <c r="B5" s="1"/>
      <c r="C5" s="359"/>
      <c r="D5" s="359"/>
      <c r="E5" s="359"/>
      <c r="F5" s="359"/>
      <c r="G5" s="359"/>
      <c r="H5" s="1"/>
      <c r="I5" s="1"/>
      <c r="J5" s="1"/>
      <c r="K5" s="1"/>
      <c r="L5" s="1"/>
      <c r="M5" s="1"/>
    </row>
    <row r="6" spans="1:13" ht="21.75" customHeight="1" x14ac:dyDescent="0.35">
      <c r="A6" s="1"/>
      <c r="B6" s="1"/>
      <c r="C6" s="360" t="s">
        <v>230</v>
      </c>
      <c r="D6" s="361"/>
      <c r="E6" s="361"/>
      <c r="F6" s="362">
        <f>+'Datos de Entrada'!G5</f>
        <v>0</v>
      </c>
      <c r="G6" s="363"/>
      <c r="H6" s="1"/>
      <c r="I6" s="1"/>
      <c r="J6" s="1"/>
      <c r="K6" s="1"/>
      <c r="L6" s="1"/>
      <c r="M6" s="1"/>
    </row>
    <row r="7" spans="1:13" ht="14.5" x14ac:dyDescent="0.35">
      <c r="A7" s="1"/>
      <c r="B7" s="1"/>
      <c r="C7" s="1"/>
      <c r="D7" s="1"/>
      <c r="E7" s="1"/>
      <c r="F7" s="1"/>
      <c r="G7" s="1"/>
      <c r="H7" s="1"/>
      <c r="I7" s="1"/>
      <c r="J7" s="1"/>
      <c r="K7" s="1"/>
      <c r="L7" s="1"/>
      <c r="M7" s="1"/>
    </row>
    <row r="8" spans="1:13" ht="14.5" x14ac:dyDescent="0.35">
      <c r="A8" s="1"/>
      <c r="B8" s="1"/>
      <c r="C8" s="1"/>
      <c r="D8" s="1"/>
      <c r="E8" s="1"/>
      <c r="F8" s="1"/>
      <c r="G8" s="1"/>
      <c r="H8" s="1"/>
      <c r="I8" s="1"/>
      <c r="J8" s="1"/>
      <c r="K8" s="1"/>
      <c r="L8" s="1"/>
      <c r="M8" s="1"/>
    </row>
    <row r="9" spans="1:13" ht="14.5" x14ac:dyDescent="0.35">
      <c r="A9" s="1"/>
      <c r="B9" s="1"/>
      <c r="C9" s="1"/>
      <c r="D9" s="1"/>
      <c r="E9" s="1"/>
      <c r="F9" s="1"/>
      <c r="G9" s="1"/>
      <c r="H9" s="1"/>
      <c r="I9" s="1"/>
      <c r="J9" s="1"/>
      <c r="K9" s="1"/>
      <c r="L9" s="1"/>
      <c r="M9" s="1"/>
    </row>
    <row r="10" spans="1:13" ht="18.5" x14ac:dyDescent="0.45">
      <c r="A10" s="1"/>
      <c r="B10" s="108"/>
      <c r="C10" s="72" t="str">
        <f>CONCATENATE("VAN @ ",'Datos de Entrada'!G16*100,"%")</f>
        <v>VAN @ 0%</v>
      </c>
      <c r="D10" s="1"/>
      <c r="E10" s="1"/>
      <c r="F10" s="1"/>
      <c r="G10" s="1"/>
      <c r="H10" s="1"/>
      <c r="I10" s="1"/>
      <c r="J10" s="1"/>
      <c r="K10" s="1"/>
      <c r="L10" s="1"/>
      <c r="M10" s="1"/>
    </row>
    <row r="11" spans="1:13" ht="15.5" x14ac:dyDescent="0.35">
      <c r="A11" s="109" t="s">
        <v>30</v>
      </c>
      <c r="B11" s="110" t="s">
        <v>218</v>
      </c>
      <c r="C11" s="69" t="e">
        <f ca="1">+'Análisis Financiero'!C14</f>
        <v>#VALUE!</v>
      </c>
      <c r="D11" s="1"/>
      <c r="E11" s="118" t="s">
        <v>36</v>
      </c>
      <c r="F11" s="115" t="e">
        <f>('Datos de Entrada'!C220*'Datos de Entrada'!G219+'Datos de Entrada'!C221*'Datos de Entrada'!G221)/('Datos de Entrada'!G219+'Datos de Entrada'!G221)</f>
        <v>#DIV/0!</v>
      </c>
      <c r="G11" s="116" t="s">
        <v>225</v>
      </c>
      <c r="H11" s="1"/>
      <c r="I11" s="1"/>
      <c r="J11" s="1"/>
      <c r="K11" s="1"/>
      <c r="L11" s="1"/>
      <c r="M11" s="1"/>
    </row>
    <row r="12" spans="1:13" ht="26" x14ac:dyDescent="0.35">
      <c r="A12" s="111" t="s">
        <v>31</v>
      </c>
      <c r="B12" s="112" t="s">
        <v>219</v>
      </c>
      <c r="C12" s="69">
        <f ca="1">-'Análisis Financiero'!C53-'Análisis Financiero'!C12</f>
        <v>0</v>
      </c>
      <c r="D12" s="1"/>
      <c r="E12" s="1"/>
      <c r="F12" s="250" t="s">
        <v>399</v>
      </c>
      <c r="G12" s="1"/>
      <c r="H12" s="1"/>
      <c r="I12" s="1"/>
      <c r="J12" s="1"/>
      <c r="K12" s="1"/>
      <c r="L12" s="1"/>
      <c r="M12" s="1"/>
    </row>
    <row r="13" spans="1:13" ht="15.5" x14ac:dyDescent="0.35">
      <c r="A13" s="109" t="s">
        <v>32</v>
      </c>
      <c r="B13" s="113" t="s">
        <v>220</v>
      </c>
      <c r="C13" s="98">
        <f ca="1">+'Análisis Financiero'!C15</f>
        <v>0</v>
      </c>
      <c r="D13" s="1"/>
      <c r="E13" s="1"/>
      <c r="F13" s="115" t="e">
        <f ca="1">IF(C14&lt;=0,"No","Sí")</f>
        <v>#VALUE!</v>
      </c>
      <c r="G13" s="116" t="s">
        <v>396</v>
      </c>
      <c r="H13" s="1"/>
      <c r="I13" s="1"/>
      <c r="J13" s="1"/>
      <c r="K13" s="1"/>
      <c r="L13" s="1"/>
      <c r="M13" s="1"/>
    </row>
    <row r="14" spans="1:13" ht="15.5" x14ac:dyDescent="0.35">
      <c r="A14" s="109" t="s">
        <v>33</v>
      </c>
      <c r="B14" s="32" t="s">
        <v>221</v>
      </c>
      <c r="C14" s="69" t="e">
        <f ca="1">+C11-C12+C13</f>
        <v>#VALUE!</v>
      </c>
      <c r="D14" s="1"/>
      <c r="E14" s="114" t="s">
        <v>34</v>
      </c>
      <c r="F14" s="1"/>
      <c r="G14" s="116"/>
      <c r="H14" s="1"/>
      <c r="I14" s="1"/>
      <c r="J14" s="1"/>
      <c r="K14" s="1"/>
      <c r="L14" s="1"/>
      <c r="M14" s="1"/>
    </row>
    <row r="15" spans="1:13" ht="15.5" x14ac:dyDescent="0.35">
      <c r="A15" s="109" t="s">
        <v>35</v>
      </c>
      <c r="B15" s="117" t="s">
        <v>222</v>
      </c>
      <c r="C15" s="76">
        <f ca="1">-'Análisis Financiero'!C11-('Datos de Entrada'!I64+NPV('Datos de Entrada'!$G$16,INDIRECT("'Datos de Entrada'!J64:"&amp;ADDRESS(64,7+'Datos de Entrada'!$G$11))))</f>
        <v>0</v>
      </c>
      <c r="D15" s="1"/>
      <c r="E15" s="1"/>
      <c r="F15" s="1"/>
      <c r="G15" s="116"/>
      <c r="H15" s="1"/>
      <c r="I15" s="1"/>
      <c r="J15" s="1"/>
      <c r="K15" s="1"/>
      <c r="L15" s="1"/>
      <c r="M15" s="1"/>
    </row>
    <row r="16" spans="1:13" ht="15.5" x14ac:dyDescent="0.35">
      <c r="A16" s="109" t="s">
        <v>37</v>
      </c>
      <c r="B16" s="78" t="s">
        <v>223</v>
      </c>
      <c r="C16" s="119" t="e">
        <f ca="1">+C15-C14</f>
        <v>#VALUE!</v>
      </c>
      <c r="D16" s="1"/>
      <c r="E16" s="114" t="s">
        <v>38</v>
      </c>
      <c r="F16" s="1"/>
      <c r="G16" s="1"/>
      <c r="H16" s="1"/>
      <c r="I16" s="1"/>
      <c r="J16" s="1"/>
      <c r="K16" s="1"/>
      <c r="L16" s="1"/>
      <c r="M16" s="1"/>
    </row>
    <row r="17" spans="1:13" ht="15.5" x14ac:dyDescent="0.35">
      <c r="A17" s="109" t="s">
        <v>39</v>
      </c>
      <c r="B17" s="132" t="s">
        <v>224</v>
      </c>
      <c r="C17" s="120" t="e">
        <f ca="1">+C16/C15</f>
        <v>#VALUE!</v>
      </c>
      <c r="D17" s="1"/>
      <c r="E17" s="114" t="s">
        <v>40</v>
      </c>
      <c r="F17" s="120" t="e">
        <f ca="1">IF(F13="No","n.a",IF(MIN(C17,F11)&lt;0,0,MIN(C17,F11)))</f>
        <v>#VALUE!</v>
      </c>
      <c r="G17" s="121" t="s">
        <v>226</v>
      </c>
      <c r="H17" s="1"/>
      <c r="I17" s="1"/>
      <c r="J17" s="251" t="s">
        <v>397</v>
      </c>
      <c r="K17" s="1"/>
      <c r="L17" s="1"/>
      <c r="M17" s="1"/>
    </row>
    <row r="18" spans="1:13" ht="14.5" x14ac:dyDescent="0.35">
      <c r="A18" s="1"/>
      <c r="B18" s="1"/>
      <c r="C18" s="1"/>
      <c r="D18" s="1"/>
      <c r="E18" s="1"/>
      <c r="F18" s="1"/>
      <c r="G18" s="1"/>
      <c r="H18" s="1"/>
      <c r="I18" s="1"/>
      <c r="J18" s="1"/>
      <c r="K18" s="1"/>
      <c r="L18" s="1"/>
      <c r="M18" s="1"/>
    </row>
    <row r="19" spans="1:13" ht="14.5" x14ac:dyDescent="0.35">
      <c r="A19" s="1"/>
      <c r="B19" s="1"/>
      <c r="C19" s="1"/>
      <c r="D19" s="1"/>
      <c r="E19" s="1"/>
      <c r="F19" s="1"/>
      <c r="G19" s="1"/>
      <c r="H19" s="1"/>
      <c r="I19" s="1"/>
      <c r="J19" s="1"/>
      <c r="K19" s="1"/>
      <c r="L19" s="1"/>
      <c r="M19" s="1"/>
    </row>
    <row r="20" spans="1:13" ht="14.5" x14ac:dyDescent="0.35">
      <c r="A20" s="1"/>
      <c r="B20" s="122"/>
      <c r="C20" s="1"/>
      <c r="D20" s="1"/>
      <c r="E20" s="1"/>
      <c r="F20" s="1"/>
      <c r="G20" s="1"/>
      <c r="H20" s="1"/>
      <c r="I20" s="1"/>
      <c r="J20" s="1"/>
      <c r="K20" s="1"/>
      <c r="L20" s="1"/>
      <c r="M20" s="1"/>
    </row>
    <row r="21" spans="1:13" ht="15.75" customHeight="1" x14ac:dyDescent="0.35">
      <c r="A21" s="1"/>
      <c r="B21" s="1"/>
      <c r="C21" s="1"/>
      <c r="D21" s="1"/>
      <c r="E21" s="1"/>
      <c r="F21" s="1"/>
      <c r="G21" s="1"/>
      <c r="H21" s="1"/>
      <c r="I21" s="1"/>
      <c r="J21" s="1"/>
      <c r="K21" s="1"/>
      <c r="L21" s="1"/>
      <c r="M21" s="1"/>
    </row>
    <row r="22" spans="1:13" ht="15.75" customHeight="1" x14ac:dyDescent="0.35">
      <c r="A22" s="1"/>
      <c r="B22" s="1"/>
      <c r="C22" s="1"/>
      <c r="D22" s="1"/>
      <c r="E22" s="1"/>
      <c r="F22" s="1"/>
      <c r="G22" s="1"/>
      <c r="H22" s="1"/>
      <c r="I22" s="1"/>
      <c r="J22" s="1"/>
      <c r="K22" s="1"/>
      <c r="L22" s="1"/>
      <c r="M22" s="1"/>
    </row>
  </sheetData>
  <mergeCells count="3">
    <mergeCell ref="C3:G5"/>
    <mergeCell ref="C6:E6"/>
    <mergeCell ref="F6:G6"/>
  </mergeCells>
  <conditionalFormatting sqref="C11:C15">
    <cfRule type="expression" dxfId="1" priority="33" stopIfTrue="1">
      <formula>$C$7="Not Applicable: not a net revenues generating project"</formula>
    </cfRule>
  </conditionalFormatting>
  <conditionalFormatting sqref="C16:C17">
    <cfRule type="expression" dxfId="0" priority="34" stopIfTrue="1">
      <formula>$C$7="Not Applicable: not a net revenues generating project"</formula>
    </cfRule>
  </conditionalFormatting>
  <pageMargins left="0.7" right="0.7" top="1.1437499999999998" bottom="1.1437499999999998" header="0.75" footer="0.75"/>
  <pageSetup paperSize="9" scale="75"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Aux. Listas</vt:lpstr>
      <vt:lpstr>Instrucciones</vt:lpstr>
      <vt:lpstr>Valores de Referencia</vt:lpstr>
      <vt:lpstr>Datos de Entrada</vt:lpstr>
      <vt:lpstr>Análisis Financiero</vt:lpstr>
      <vt:lpstr>Análisis Económico</vt:lpstr>
      <vt:lpstr>Déficit de Financiación</vt:lpstr>
      <vt:lpstr>Mercancías</vt:lpstr>
      <vt:lpstr>Pasajeros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INEA;Julien Bollati</dc:creator>
  <cp:lastModifiedBy>Costales Campa, Carlos</cp:lastModifiedBy>
  <dcterms:created xsi:type="dcterms:W3CDTF">2017-09-10T08:51:17Z</dcterms:created>
  <dcterms:modified xsi:type="dcterms:W3CDTF">2024-10-25T06:31:26Z</dcterms:modified>
</cp:coreProperties>
</file>